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5362" documentId="120_S{2AC9BD13-BADA-5192-A53E-5A8FF88502F6}" xr6:coauthVersionLast="47" xr6:coauthVersionMax="47" xr10:uidLastSave="{E657D56C-9031-4D97-8ACE-BFE24FF763AD}"/>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1" l="1"/>
  <c r="J3" i="1"/>
  <c r="I3" i="1"/>
  <c r="G3" i="1"/>
  <c r="B3" i="1"/>
  <c r="B5" i="5"/>
  <c r="G5" i="5"/>
  <c r="I5" i="5"/>
  <c r="J5" i="5"/>
  <c r="L5"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6" i="5"/>
  <c r="G7" i="5"/>
  <c r="G8" i="5"/>
  <c r="G9" i="5"/>
  <c r="G10" i="5"/>
  <c r="G11" i="5"/>
  <c r="G12" i="5"/>
  <c r="G13" i="5"/>
  <c r="G14" i="5"/>
  <c r="G15" i="5"/>
  <c r="G16" i="5"/>
  <c r="G17" i="5"/>
  <c r="G18" i="5"/>
  <c r="G19" i="5"/>
  <c r="G20" i="5"/>
  <c r="G21" i="5"/>
  <c r="G22" i="5"/>
  <c r="G23" i="5"/>
  <c r="G24" i="5"/>
  <c r="G25" i="5"/>
  <c r="G26" i="5"/>
  <c r="G27" i="5"/>
  <c r="G28" i="5"/>
  <c r="G29" i="5"/>
  <c r="G30" i="5"/>
  <c r="G31" i="5"/>
  <c r="G32"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alcChain>
</file>

<file path=xl/sharedStrings.xml><?xml version="1.0" encoding="utf-8"?>
<sst xmlns="http://schemas.openxmlformats.org/spreadsheetml/2006/main" count="180319" uniqueCount="39127">
  <si>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</si>
  <si>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</si>
  <si>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</si>
  <si>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</si>
  <si>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</si>
  <si>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</si>
  <si>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</si>
  <si>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</si>
  <si>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</si>
  <si>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</si>
  <si>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</si>
  <si>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</si>
  <si>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</si>
  <si>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</si>
  <si>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</si>
  <si>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</si>
  <si>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</si>
  <si>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</si>
  <si>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</si>
  <si>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</si>
  <si>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</si>
  <si>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</si>
  <si>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</si>
  <si>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</si>
  <si>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</si>
  <si>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</si>
  <si>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</si>
  <si>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</si>
  <si>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</si>
  <si>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</si>
  <si>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</si>
  <si>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</si>
  <si>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</si>
  <si>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</si>
  <si>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</si>
  <si>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</si>
  <si>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</si>
  <si>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</si>
  <si>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</si>
  <si>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</si>
  <si>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</si>
  <si>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</si>
  <si>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</si>
  <si>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</si>
  <si>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</si>
  <si>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</si>
  <si>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</si>
  <si>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</si>
  <si>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</si>
  <si>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</si>
  <si>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</si>
  <si>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</si>
  <si>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</si>
  <si>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</si>
  <si>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</si>
  <si>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</si>
  <si>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</si>
  <si>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</si>
  <si>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</si>
  <si>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</si>
  <si>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</si>
  <si>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</si>
  <si>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</si>
  <si>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</si>
  <si>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</si>
  <si>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</si>
  <si>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</si>
  <si>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</si>
  <si>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</si>
  <si>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</si>
  <si>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</si>
  <si>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</si>
  <si>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</si>
  <si>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</si>
  <si>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</si>
  <si>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</si>
  <si>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</si>
  <si>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</si>
  <si>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</si>
  <si>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</si>
  <si>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</si>
  <si>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</si>
  <si>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</si>
  <si>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</si>
  <si>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</si>
  <si>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</si>
  <si>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</si>
  <si>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</si>
  <si>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</si>
  <si>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</si>
  <si>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</si>
  <si>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</si>
  <si>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</si>
  <si>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</si>
  <si>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</si>
  <si>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</si>
  <si>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</si>
  <si>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</si>
  <si>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</si>
  <si>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</si>
  <si>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</si>
  <si>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</si>
  <si>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</si>
  <si>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</si>
  <si>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</si>
  <si>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</si>
  <si>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</si>
  <si>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</si>
  <si>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</si>
  <si>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</si>
  <si>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</si>
  <si>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</si>
  <si>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</si>
  <si>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</si>
  <si>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</si>
  <si>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</si>
  <si>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</si>
  <si>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</si>
  <si>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</si>
  <si>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</si>
  <si>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</si>
  <si>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</si>
  <si>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</si>
  <si>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</si>
  <si>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</si>
  <si>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</si>
  <si>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</si>
  <si>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</si>
  <si>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</si>
  <si>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</si>
  <si>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</si>
  <si>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</si>
  <si>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</si>
  <si>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</si>
  <si>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</si>
  <si>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</si>
  <si>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</si>
  <si>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</si>
  <si>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</si>
  <si>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</si>
  <si>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</si>
  <si>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</si>
  <si>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</si>
  <si>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</si>
  <si>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</si>
  <si>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</si>
  <si>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</si>
  <si>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</si>
  <si>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</si>
  <si>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</si>
  <si>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</si>
  <si>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</si>
  <si>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</si>
  <si>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</si>
  <si>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</si>
  <si>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</si>
  <si>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</si>
  <si>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</si>
  <si>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</si>
  <si>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</si>
  <si>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</si>
  <si>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</si>
  <si>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</si>
  <si>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</si>
  <si>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</si>
  <si>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</si>
  <si>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</si>
  <si>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</si>
  <si>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</si>
  <si>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</si>
  <si>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</si>
  <si>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</si>
  <si>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</si>
  <si>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</si>
  <si>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</si>
  <si>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</si>
  <si>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</si>
  <si>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</si>
  <si>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</si>
  <si>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</si>
  <si>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</si>
  <si>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</si>
  <si>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</si>
  <si>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</si>
  <si>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</si>
  <si>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</si>
  <si>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</si>
  <si>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</si>
  <si>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</si>
  <si>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</si>
  <si>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</si>
  <si>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</si>
  <si>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</si>
  <si>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</si>
  <si>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</si>
  <si>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</si>
  <si>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</si>
  <si>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</si>
  <si>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</si>
  <si>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</si>
  <si>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</si>
  <si>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</si>
  <si>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</si>
  <si>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</si>
  <si>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</si>
  <si>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</si>
  <si>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</si>
  <si>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</si>
  <si>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</si>
  <si>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</si>
  <si>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</si>
  <si>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</si>
  <si>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</si>
  <si>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</si>
  <si>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</si>
  <si>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</si>
  <si>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</si>
  <si>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</si>
  <si>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</si>
  <si>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</si>
  <si>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</si>
  <si>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</si>
  <si>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</si>
  <si>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</si>
  <si>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</si>
  <si>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</si>
  <si>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</si>
  <si>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</si>
  <si>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</si>
  <si>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</si>
  <si>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</si>
  <si>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</si>
  <si>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</si>
  <si>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</si>
  <si>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</si>
  <si>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</si>
  <si>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</si>
  <si>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</si>
  <si>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</si>
  <si>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</si>
  <si>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</si>
  <si>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</si>
  <si>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</si>
  <si>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</si>
  <si>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</si>
  <si>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</si>
  <si>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</si>
  <si>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</si>
  <si>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</si>
  <si>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</si>
  <si>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</si>
  <si>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</si>
  <si>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</si>
  <si>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</si>
  <si>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</si>
  <si>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</si>
  <si>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</si>
  <si>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</si>
  <si>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</si>
  <si>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</si>
  <si>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</si>
  <si>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</si>
  <si>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</si>
  <si>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</si>
  <si>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</si>
  <si>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</si>
  <si>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</si>
  <si>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</si>
  <si>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</si>
  <si>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</si>
  <si>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</si>
  <si>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</si>
  <si>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</si>
  <si>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</si>
  <si>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</si>
  <si>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</si>
  <si>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</si>
  <si>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</si>
  <si>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</si>
  <si>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</si>
  <si>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</si>
  <si>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</si>
  <si>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</si>
  <si>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</si>
  <si>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</si>
  <si>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</si>
  <si>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</si>
  <si>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</si>
  <si>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</si>
  <si>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</si>
  <si>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</si>
  <si>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</si>
  <si>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</si>
  <si>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</si>
  <si>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</si>
  <si>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</si>
  <si>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</si>
  <si>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</si>
  <si>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</si>
  <si>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</si>
  <si>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</si>
  <si>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</si>
  <si>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</si>
  <si>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</si>
  <si>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</si>
  <si>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</si>
  <si>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</si>
  <si>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</si>
  <si>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</si>
  <si>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</si>
  <si>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</si>
  <si>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</si>
  <si>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</si>
  <si>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</si>
  <si>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</si>
  <si>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</si>
  <si>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</si>
  <si>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</si>
  <si>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</si>
  <si>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</si>
  <si>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</si>
  <si>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</si>
  <si>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</si>
  <si>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</si>
  <si>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</si>
  <si>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</si>
  <si>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</si>
  <si>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</si>
  <si>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</si>
  <si>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</si>
  <si>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</si>
  <si>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</si>
  <si>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</si>
  <si>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</si>
  <si>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</si>
  <si>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</si>
  <si>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</si>
  <si>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</si>
  <si>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</si>
  <si>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</si>
  <si>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</si>
  <si>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</si>
  <si>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</si>
  <si>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</si>
  <si>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</si>
  <si>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</si>
  <si>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</si>
  <si>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</si>
  <si>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</si>
  <si>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</si>
  <si>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</si>
  <si>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</si>
  <si>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</si>
  <si>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</si>
  <si>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</si>
  <si>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</si>
  <si>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</si>
  <si>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</si>
  <si>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</si>
  <si>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</si>
  <si>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</si>
  <si>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</si>
  <si>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</si>
  <si>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</si>
  <si>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</si>
  <si>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</si>
  <si>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</si>
  <si>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</si>
  <si>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</si>
  <si>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</si>
  <si>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</si>
  <si>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</si>
  <si>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</si>
  <si>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</si>
  <si>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</si>
  <si>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</si>
  <si>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</si>
  <si>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</si>
  <si>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</si>
  <si>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</si>
  <si>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</si>
  <si>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</si>
  <si>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</si>
  <si>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</si>
  <si>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</si>
  <si>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</si>
  <si>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</si>
  <si>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</si>
  <si>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</si>
  <si>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</si>
  <si>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</si>
  <si>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</si>
  <si>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</si>
  <si>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</si>
  <si>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</si>
  <si>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</si>
  <si>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</si>
  <si>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</si>
  <si>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</si>
  <si>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</si>
  <si>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</si>
  <si>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</si>
  <si>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</si>
  <si>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</si>
  <si>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</si>
  <si>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</si>
  <si>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</si>
  <si>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</si>
  <si>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</si>
  <si>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</si>
  <si>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</si>
  <si>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</si>
  <si>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</si>
  <si>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</si>
  <si>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</si>
  <si>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</si>
  <si>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</si>
  <si>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</si>
  <si>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</si>
  <si>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</si>
  <si>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</si>
  <si>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</si>
  <si>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</si>
  <si>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</si>
  <si>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</si>
  <si>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</si>
  <si>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</si>
  <si>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</si>
  <si>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</si>
  <si>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</si>
  <si>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</si>
  <si>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</si>
  <si>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</si>
  <si>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</si>
  <si>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</si>
  <si>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</si>
  <si>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</si>
  <si>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</si>
  <si>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</si>
  <si>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</si>
  <si>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</si>
  <si>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</si>
  <si>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</si>
  <si>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</si>
  <si>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</si>
  <si>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</si>
  <si>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</si>
  <si>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</si>
  <si>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</si>
  <si>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</si>
  <si>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</si>
  <si>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</si>
  <si>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</si>
  <si>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</si>
  <si>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</si>
  <si>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</si>
  <si>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</si>
  <si>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</si>
  <si>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</si>
  <si>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</si>
  <si>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</si>
  <si>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</si>
  <si>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</si>
  <si>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</si>
  <si>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</si>
  <si>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</si>
  <si>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</si>
  <si>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</si>
  <si>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</si>
  <si>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</si>
  <si>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</si>
  <si>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</si>
  <si>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</si>
  <si>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</si>
  <si>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</si>
  <si>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</si>
  <si>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</si>
  <si>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</si>
  <si>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</si>
  <si>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</si>
  <si>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</si>
  <si>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</si>
  <si>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</si>
  <si>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</si>
  <si>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</si>
  <si>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</si>
  <si>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</si>
  <si>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</si>
  <si>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</si>
  <si>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</si>
  <si>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</si>
  <si>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</si>
  <si>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</si>
  <si>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</si>
  <si>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</si>
  <si>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</si>
  <si>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</si>
  <si>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</si>
  <si>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</si>
  <si>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</si>
  <si>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</si>
  <si>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</si>
  <si>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</si>
  <si>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</si>
  <si>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</si>
  <si>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</si>
  <si>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</si>
  <si>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</si>
  <si>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</si>
  <si>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</si>
  <si>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</si>
  <si>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</si>
  <si>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</si>
  <si>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</si>
  <si>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</si>
  <si>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</si>
  <si>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</si>
  <si>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</si>
  <si>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</si>
  <si>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</si>
  <si>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</si>
  <si>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</si>
  <si>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</si>
  <si>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</si>
  <si>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</si>
  <si>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</si>
  <si>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</si>
  <si>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</si>
  <si>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</si>
  <si>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</si>
  <si>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</si>
  <si>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</si>
  <si>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</si>
  <si>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</si>
  <si>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</si>
  <si>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</si>
  <si>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</si>
  <si>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</si>
  <si>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</si>
  <si>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</si>
  <si>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</si>
  <si>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</si>
  <si>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</si>
  <si>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</si>
  <si>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</si>
  <si>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</si>
  <si>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</si>
  <si>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</si>
  <si>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</si>
  <si>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</si>
  <si>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</si>
  <si>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</si>
  <si>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</si>
  <si>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</si>
  <si>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</si>
  <si>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</si>
  <si>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</si>
  <si>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</si>
  <si>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</si>
  <si>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</si>
  <si>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</si>
  <si>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</si>
  <si>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</si>
  <si>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</si>
  <si>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</si>
  <si>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</si>
  <si>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</si>
  <si>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</si>
  <si>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</si>
  <si>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</si>
  <si>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</si>
  <si>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</si>
  <si>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</si>
  <si>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</si>
  <si>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</si>
  <si>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</si>
  <si>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</si>
  <si>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</si>
  <si>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</si>
  <si>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</si>
  <si>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</si>
  <si>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</si>
  <si>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</si>
  <si>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</si>
  <si>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</si>
  <si>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</si>
  <si>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</si>
  <si>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</si>
  <si>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</si>
  <si>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</si>
  <si>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</si>
  <si>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</si>
  <si>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</si>
  <si>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</si>
  <si>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</si>
  <si>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</si>
  <si>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</si>
  <si>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</si>
  <si>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</si>
  <si>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</si>
  <si>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</si>
  <si>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</si>
  <si>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</si>
  <si>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</si>
  <si>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</si>
  <si>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</si>
  <si>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</si>
  <si>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</si>
  <si>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</si>
  <si>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</si>
  <si>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</si>
  <si>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</si>
  <si>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</si>
  <si>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</si>
  <si>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</si>
  <si>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</si>
  <si>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</si>
  <si>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</si>
  <si>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</si>
  <si>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</si>
  <si>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</si>
  <si>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</si>
  <si>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</si>
  <si>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</si>
  <si>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</si>
  <si>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</si>
  <si>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</si>
  <si>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</si>
  <si>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</si>
  <si>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</si>
  <si>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</si>
  <si>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</si>
  <si>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</si>
  <si>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</si>
  <si>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</si>
  <si>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</si>
  <si>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</si>
  <si>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</si>
  <si>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</si>
  <si>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</si>
  <si>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</si>
  <si>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</si>
  <si>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</si>
  <si>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</si>
  <si>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</si>
  <si>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</si>
  <si>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</si>
  <si>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</si>
  <si>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</si>
  <si>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</si>
  <si>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</si>
  <si>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</si>
  <si>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</si>
  <si>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</si>
  <si>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</si>
  <si>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</si>
  <si>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</si>
  <si>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</si>
  <si>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</si>
  <si>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</si>
  <si>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</si>
  <si>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</si>
  <si>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</si>
  <si>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</si>
  <si>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</si>
  <si>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</si>
  <si>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</si>
  <si>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</si>
  <si>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</si>
  <si>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</si>
  <si>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</si>
  <si>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</si>
  <si>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</si>
  <si>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</si>
  <si>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</si>
  <si>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</si>
  <si>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</si>
  <si>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</si>
  <si>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</si>
  <si>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</si>
  <si>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</si>
  <si>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</si>
  <si>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</si>
  <si>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</si>
  <si>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</si>
  <si>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</si>
  <si>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</si>
  <si>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</si>
  <si>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</si>
  <si>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</si>
  <si>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</si>
  <si>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</si>
  <si>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</si>
  <si>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</si>
  <si>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</si>
  <si>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</si>
  <si>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</si>
  <si>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</si>
  <si>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</si>
  <si>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</si>
  <si>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</si>
  <si>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</si>
  <si>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</si>
  <si>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</si>
  <si>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</si>
  <si>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</si>
  <si>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</si>
  <si>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</si>
  <si>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</si>
  <si>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</si>
  <si>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</si>
  <si>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</si>
  <si>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</si>
  <si>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</si>
  <si>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</si>
  <si>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</si>
  <si>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</si>
  <si>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</si>
  <si>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</si>
  <si>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</si>
  <si>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</si>
  <si>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</si>
  <si>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</si>
  <si>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</si>
  <si>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</si>
  <si>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</si>
  <si>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</si>
  <si>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</si>
  <si>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</si>
  <si>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</si>
  <si>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</si>
  <si>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</si>
  <si>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</si>
  <si>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</si>
  <si>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</si>
  <si>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</si>
  <si>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</si>
  <si>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</si>
  <si>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</si>
  <si>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</si>
  <si>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</si>
  <si>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</si>
  <si>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</si>
  <si>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</si>
  <si>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</si>
  <si>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</si>
  <si>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</si>
  <si>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</si>
  <si>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</si>
  <si>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</si>
  <si>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</si>
  <si>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</si>
  <si>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</si>
  <si>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</si>
  <si>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</si>
  <si>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</si>
  <si>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</si>
  <si>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</si>
  <si>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</si>
  <si>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</si>
  <si>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</si>
  <si>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</si>
  <si>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</si>
  <si>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</si>
  <si>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</si>
  <si>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</si>
  <si>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</si>
  <si>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</si>
  <si>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</si>
  <si>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</si>
  <si>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</si>
  <si>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</si>
  <si>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</si>
  <si>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</si>
  <si>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</si>
  <si>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</si>
  <si>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</si>
  <si>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</si>
  <si>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</si>
  <si>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</si>
  <si>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</si>
  <si>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</si>
  <si>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</si>
  <si>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</si>
  <si>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</si>
  <si>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</si>
  <si>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</si>
  <si>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</si>
  <si>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</si>
  <si>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</si>
  <si>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</si>
  <si>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</si>
  <si>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</si>
  <si>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</si>
  <si>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</si>
  <si>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</si>
  <si>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</si>
  <si>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</si>
  <si>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</si>
  <si>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</si>
  <si>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</si>
  <si>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</si>
  <si>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</si>
  <si>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</si>
  <si>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</si>
  <si>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</si>
  <si>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</si>
  <si>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</si>
  <si>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</si>
  <si>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</si>
  <si>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</si>
  <si>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</si>
  <si>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</si>
  <si>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</si>
  <si>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</si>
  <si>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</si>
  <si>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</si>
  <si>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</si>
  <si>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</si>
  <si>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</si>
  <si>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</si>
  <si>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</si>
  <si>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</si>
  <si>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</si>
  <si>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</si>
  <si>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</si>
  <si>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</si>
  <si>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</si>
  <si>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</si>
  <si>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</si>
  <si>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</si>
  <si>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</si>
  <si>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</si>
  <si>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</si>
  <si>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</si>
  <si>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</si>
  <si>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</si>
  <si>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</si>
  <si>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</si>
  <si>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</si>
  <si>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</si>
  <si>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</si>
  <si>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</si>
  <si>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</si>
  <si>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</si>
  <si>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</si>
  <si>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</si>
  <si>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</si>
  <si>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</si>
  <si>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</si>
  <si>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</si>
  <si>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</si>
  <si>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</si>
  <si>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</si>
  <si>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</si>
  <si>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</si>
  <si>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</si>
  <si>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</si>
  <si>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</si>
  <si>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</si>
  <si>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</si>
  <si>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</si>
  <si>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</si>
  <si>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</si>
  <si>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</si>
  <si>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</si>
  <si>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</si>
  <si>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</si>
  <si>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</si>
  <si>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</si>
  <si>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</si>
  <si>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</si>
  <si>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</si>
  <si>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</si>
  <si>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</si>
  <si>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</si>
  <si>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</si>
  <si>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</si>
  <si>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</si>
  <si>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</si>
  <si>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</si>
  <si>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</si>
  <si>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</si>
  <si>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</si>
  <si>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</si>
  <si>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</si>
  <si>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</si>
  <si>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</si>
  <si>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</si>
  <si>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</si>
  <si>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</si>
  <si>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</si>
  <si>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</si>
  <si>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</si>
  <si>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</si>
  <si>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</si>
  <si>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</si>
  <si>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</si>
  <si>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</si>
  <si>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</si>
  <si>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</si>
  <si>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</si>
  <si>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</si>
  <si>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</si>
  <si>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</si>
  <si>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</si>
  <si>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</si>
  <si>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</si>
  <si>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</si>
  <si>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</si>
  <si>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</si>
  <si>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</si>
  <si>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</si>
  <si>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</si>
  <si>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</si>
  <si>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</si>
  <si>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</si>
  <si>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</si>
  <si>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</si>
  <si>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</si>
  <si>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</si>
  <si>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</si>
  <si>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</si>
  <si>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</si>
  <si>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</si>
  <si>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</si>
  <si>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</si>
  <si>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</si>
  <si>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</si>
  <si>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</si>
  <si>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</si>
  <si>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</si>
  <si>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</si>
  <si>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</si>
  <si>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</si>
  <si>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</si>
  <si>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</si>
  <si>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</si>
  <si>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</si>
  <si>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</si>
  <si>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</si>
  <si>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</si>
  <si>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</si>
  <si>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</si>
  <si>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</si>
  <si>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</si>
  <si>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</si>
  <si>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</si>
  <si>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</si>
  <si>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</si>
  <si>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</si>
  <si>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</si>
  <si>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</si>
  <si>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</si>
  <si>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</si>
  <si>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</si>
  <si>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</si>
  <si>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</si>
  <si>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</si>
  <si>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</si>
  <si>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</si>
  <si>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</si>
  <si>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</si>
  <si>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</si>
  <si>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</si>
  <si>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</si>
  <si>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</si>
  <si>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</si>
  <si>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</si>
  <si>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</si>
  <si>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</si>
  <si>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</si>
  <si>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</si>
  <si>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</si>
  <si>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</si>
  <si>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</si>
  <si>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</si>
  <si>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</si>
  <si>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</si>
  <si>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</si>
  <si>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</si>
  <si>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</si>
  <si>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</si>
  <si>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</si>
  <si>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</si>
  <si>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</si>
  <si>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</si>
  <si>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</si>
  <si>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</si>
  <si>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</si>
  <si>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</si>
  <si>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</si>
  <si>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</si>
  <si>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</si>
  <si>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</si>
  <si>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</si>
  <si>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</si>
  <si>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</si>
  <si>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</si>
  <si>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</si>
  <si>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</si>
  <si>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</si>
  <si>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</si>
  <si>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</si>
  <si>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</si>
  <si>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</si>
  <si>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</si>
  <si>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</si>
  <si>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</si>
  <si>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</si>
  <si>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</si>
  <si>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</si>
  <si>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</si>
  <si>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</si>
  <si>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</si>
  <si>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</si>
  <si>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</si>
  <si>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</si>
  <si>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</si>
  <si>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</si>
  <si>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</si>
  <si>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</si>
  <si>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</si>
  <si>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</si>
  <si>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</si>
  <si>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</si>
  <si>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</si>
  <si>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</si>
  <si>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</si>
  <si>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</si>
  <si>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</si>
  <si>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</si>
  <si>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</si>
  <si>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</si>
  <si>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</si>
  <si>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</si>
  <si>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</si>
  <si>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</si>
  <si>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</si>
  <si>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</si>
  <si>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</si>
  <si>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</si>
  <si>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</si>
  <si>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</si>
  <si>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</si>
  <si>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</si>
  <si>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</si>
  <si>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</si>
  <si>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</si>
  <si>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</si>
  <si>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</si>
  <si>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</si>
  <si>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</si>
  <si>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</si>
  <si>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</si>
  <si>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</si>
  <si>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</si>
  <si>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</si>
  <si>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</si>
  <si>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</si>
  <si>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</si>
  <si>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</si>
  <si>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</si>
  <si>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</si>
  <si>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</si>
  <si>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</si>
  <si>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</si>
  <si>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</si>
  <si>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</si>
  <si>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</si>
  <si>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</si>
  <si>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</si>
  <si>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</si>
  <si>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</si>
  <si>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</si>
  <si>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</si>
  <si>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</si>
  <si>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</si>
  <si>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</si>
  <si>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</si>
  <si>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</si>
  <si>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</si>
  <si>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</si>
  <si>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</si>
  <si>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</si>
  <si>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</si>
  <si>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</si>
  <si>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</si>
  <si>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</si>
  <si>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</si>
  <si>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</si>
  <si>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</si>
  <si>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</si>
  <si>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</si>
  <si>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</si>
  <si>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</si>
  <si>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</si>
  <si>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</si>
  <si>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</si>
  <si>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</si>
  <si>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</si>
  <si>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</si>
  <si>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</si>
  <si>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</si>
  <si>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</si>
  <si>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</si>
  <si>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</si>
  <si>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</si>
  <si>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</si>
  <si>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</si>
  <si>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</si>
  <si>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</si>
  <si>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</si>
  <si>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</si>
  <si>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</si>
  <si>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</si>
  <si>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</si>
  <si>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</si>
  <si>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</si>
  <si>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</si>
  <si>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</si>
  <si>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</si>
  <si>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</si>
  <si>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</si>
  <si>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</si>
  <si>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</si>
  <si>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</si>
  <si>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</si>
  <si>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</si>
  <si>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</si>
  <si>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</si>
  <si>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</si>
  <si>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</si>
  <si>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</si>
  <si>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</si>
  <si>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</si>
  <si>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</si>
  <si>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</si>
  <si>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</si>
  <si>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</si>
  <si>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</si>
  <si>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</si>
  <si>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</si>
  <si>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</si>
  <si>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</si>
  <si>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</si>
  <si>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</si>
  <si>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</si>
  <si>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</si>
  <si>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</si>
  <si>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</si>
  <si>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</si>
  <si>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</si>
  <si>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</si>
  <si>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</si>
  <si>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</si>
  <si>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</si>
  <si>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</si>
  <si>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</si>
  <si>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</si>
  <si>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</si>
  <si>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</si>
  <si>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</si>
  <si>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</si>
  <si>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</si>
  <si>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</si>
  <si>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</si>
  <si>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</si>
  <si>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</si>
  <si>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</si>
  <si>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</si>
  <si>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</si>
  <si>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</si>
  <si>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</si>
  <si>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</si>
  <si>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</si>
  <si>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</si>
  <si>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</si>
  <si>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</si>
  <si>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</si>
  <si>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</si>
  <si>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</si>
  <si>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</si>
  <si>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</si>
  <si>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</si>
  <si>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</si>
  <si>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</si>
  <si>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</si>
  <si>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</si>
  <si>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</si>
  <si>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</si>
  <si>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</si>
  <si>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</si>
  <si>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</si>
  <si>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</si>
  <si>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</si>
  <si>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</si>
  <si>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</si>
  <si>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</si>
  <si>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</si>
  <si>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</si>
  <si>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</si>
  <si>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</si>
  <si>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</si>
  <si>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</si>
  <si>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</si>
  <si>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</si>
  <si>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</si>
  <si>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</si>
  <si>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</si>
  <si>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</si>
  <si>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</si>
  <si>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</si>
  <si>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</si>
  <si>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</si>
  <si>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</si>
  <si>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</si>
  <si>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</si>
  <si>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</si>
  <si>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</si>
  <si>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</si>
  <si>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</si>
  <si>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</si>
  <si>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</si>
  <si>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</si>
  <si>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</si>
  <si>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</si>
  <si>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</si>
  <si>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</si>
  <si>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</si>
  <si>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</si>
  <si>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</si>
  <si>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</si>
  <si>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</si>
  <si>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</si>
  <si>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</si>
  <si>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</si>
  <si>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</si>
  <si>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</si>
  <si>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</si>
  <si>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</si>
  <si>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</si>
  <si>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</si>
  <si>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</si>
  <si>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</si>
  <si>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</si>
  <si>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</si>
  <si>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</si>
  <si>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</si>
  <si>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</si>
  <si>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</si>
  <si>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</si>
  <si>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</si>
  <si>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</si>
  <si>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</si>
  <si>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</si>
  <si>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</si>
  <si>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</si>
  <si>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</si>
  <si>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</si>
  <si>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</si>
  <si>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</si>
  <si>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</si>
  <si>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</si>
  <si>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</si>
  <si>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</si>
  <si>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</si>
  <si>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</si>
  <si>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</si>
  <si>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</si>
  <si>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</si>
  <si>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</si>
  <si>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</si>
  <si>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</si>
  <si>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</si>
  <si>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</si>
  <si>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</si>
  <si>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</si>
  <si>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</si>
  <si>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</si>
  <si>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</si>
  <si>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</si>
  <si>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</si>
  <si>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</si>
  <si>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</si>
  <si>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</si>
  <si>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</si>
  <si>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</si>
  <si>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</si>
  <si>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</si>
  <si>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</si>
  <si>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</si>
  <si>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</si>
  <si>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</si>
  <si>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</si>
  <si>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</si>
  <si>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</si>
  <si>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</si>
  <si>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</si>
  <si>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</si>
  <si>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</si>
  <si>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</si>
  <si>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</si>
  <si>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</si>
  <si>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</si>
  <si>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</si>
  <si>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</si>
  <si>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</si>
  <si>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</si>
  <si>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</si>
  <si>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</si>
  <si>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</si>
  <si>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</si>
  <si>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</si>
  <si>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</si>
  <si>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</si>
  <si>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</si>
  <si>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</si>
  <si>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</si>
  <si>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</si>
  <si>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</si>
  <si>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</si>
  <si>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</si>
  <si>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</si>
  <si>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</si>
  <si>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</si>
  <si>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</si>
  <si>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</si>
  <si>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</si>
  <si>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</si>
  <si>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</si>
  <si>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</si>
  <si>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</si>
  <si>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</si>
  <si>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</si>
  <si>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</si>
  <si>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</si>
  <si>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</si>
  <si>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</si>
  <si>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</si>
  <si>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</si>
  <si>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</si>
  <si>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</si>
  <si>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</si>
  <si>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</si>
  <si>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</si>
  <si>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</si>
  <si>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</si>
  <si>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</si>
  <si>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</si>
  <si>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</si>
  <si>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</si>
  <si>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</si>
  <si>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</si>
  <si>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</si>
  <si>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</si>
  <si>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</si>
  <si>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</si>
  <si>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</si>
  <si>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</si>
  <si>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</si>
  <si>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</si>
  <si>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</si>
  <si>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</si>
  <si>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</si>
  <si>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</si>
  <si>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</si>
  <si>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</si>
  <si>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</si>
  <si>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</si>
  <si>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</si>
  <si>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</si>
  <si>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</si>
  <si>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</si>
  <si>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</si>
  <si>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</si>
  <si>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</si>
  <si>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</si>
  <si>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</si>
  <si>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</si>
  <si>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</si>
  <si>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</si>
  <si>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</si>
  <si>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</si>
  <si>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</si>
  <si>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</si>
  <si>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</si>
  <si>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</si>
  <si>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</si>
  <si>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</si>
  <si>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</si>
  <si>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</si>
  <si>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</si>
  <si>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</si>
  <si>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</si>
  <si>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</si>
  <si>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</si>
  <si>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</si>
  <si>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</si>
  <si>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</si>
  <si>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</si>
  <si>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</si>
  <si>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</si>
  <si>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</si>
  <si>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</si>
  <si>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</si>
  <si>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</si>
  <si>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</si>
  <si>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</si>
  <si>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</si>
  <si>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</si>
  <si>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</si>
  <si>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</si>
  <si>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</si>
  <si>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</si>
  <si>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</si>
  <si>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</si>
  <si>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</si>
  <si>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</si>
  <si>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</si>
  <si>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</si>
  <si>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</si>
  <si>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</si>
  <si>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</si>
  <si>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</si>
  <si>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</si>
  <si>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</si>
  <si>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</si>
  <si>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</si>
  <si>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</si>
  <si>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</si>
  <si>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</si>
  <si>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</si>
  <si>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</si>
  <si>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</si>
  <si>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</si>
  <si>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</si>
  <si>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</si>
  <si>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</si>
  <si>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</si>
  <si>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</si>
  <si>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</si>
  <si>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</si>
  <si>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</si>
  <si>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</si>
  <si>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</si>
  <si>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</si>
  <si>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</si>
  <si>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</si>
  <si>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</si>
  <si>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</si>
  <si>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</si>
  <si>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</si>
  <si>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</si>
  <si>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</si>
  <si>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</si>
  <si>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</si>
  <si>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</si>
  <si>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</si>
  <si>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</si>
  <si>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</si>
  <si>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</si>
  <si>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</si>
  <si>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</si>
  <si>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</si>
  <si>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</si>
  <si>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</si>
  <si>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</si>
  <si>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</si>
  <si>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</si>
  <si>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</si>
  <si>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</si>
  <si>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</si>
  <si>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</si>
  <si>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</si>
  <si>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</si>
  <si>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</si>
  <si>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</si>
  <si>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</si>
  <si>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</si>
  <si>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</si>
  <si>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</si>
  <si>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</si>
  <si>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</si>
  <si>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</si>
  <si>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</si>
  <si>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</si>
  <si>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</si>
  <si>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</si>
  <si>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</si>
  <si>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</si>
  <si>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</si>
  <si>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</si>
  <si>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</si>
  <si>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</si>
  <si>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</si>
  <si>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</si>
  <si>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</si>
  <si>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</si>
  <si>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</si>
  <si>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</si>
  <si>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</si>
  <si>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</si>
  <si>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</si>
  <si>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</si>
  <si>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</si>
  <si>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</si>
  <si>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</si>
  <si>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</si>
  <si>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</si>
  <si>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</si>
  <si>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</si>
  <si>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</si>
  <si>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</si>
  <si>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</si>
  <si>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</si>
  <si>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</si>
  <si>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</si>
  <si>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</si>
  <si>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</si>
  <si>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</si>
  <si>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</si>
  <si>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</si>
  <si>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</si>
  <si>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</si>
  <si>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</si>
  <si>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</si>
  <si>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</si>
  <si>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</si>
  <si>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</si>
  <si>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</si>
  <si>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</si>
  <si>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</si>
  <si>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</si>
  <si>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</si>
  <si>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</si>
  <si>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</si>
  <si>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</si>
  <si>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</si>
  <si>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</si>
  <si>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</si>
  <si>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</si>
  <si>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</si>
  <si>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</si>
  <si>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</si>
  <si>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</si>
  <si>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</si>
  <si>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</si>
  <si>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</si>
  <si>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</si>
  <si>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</si>
  <si>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</si>
  <si>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</si>
  <si>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</si>
  <si>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</si>
  <si>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</si>
  <si>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</si>
  <si>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</si>
  <si>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</si>
  <si>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</si>
  <si>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</si>
  <si>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</si>
  <si>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</si>
  <si>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</si>
  <si>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</si>
  <si>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</si>
  <si>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</si>
  <si>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</si>
  <si>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</si>
  <si>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</si>
  <si>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</si>
  <si>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</si>
  <si>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</si>
  <si>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</si>
  <si>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</si>
  <si>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</si>
  <si>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</si>
  <si>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</si>
  <si>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</si>
  <si>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</si>
  <si>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</si>
  <si>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</si>
  <si>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</si>
  <si>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</si>
  <si>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</si>
  <si>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</si>
  <si>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</si>
  <si>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</si>
  <si>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</si>
  <si>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</si>
  <si>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</si>
  <si>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</si>
  <si>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</si>
  <si>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</si>
  <si>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</si>
  <si>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</si>
  <si>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</si>
  <si>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</si>
  <si>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</si>
  <si>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</si>
  <si>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</si>
  <si>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</si>
  <si>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</si>
  <si>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</si>
  <si>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</si>
  <si>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</si>
  <si>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</si>
  <si>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</si>
  <si>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</si>
  <si>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</si>
  <si>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</si>
  <si>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</si>
  <si>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</si>
  <si>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</si>
  <si>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</si>
  <si>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</si>
  <si>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</si>
  <si>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</si>
  <si>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</si>
  <si>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</si>
  <si>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</si>
  <si>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</si>
  <si>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</si>
  <si>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</si>
  <si>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</si>
  <si>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</si>
  <si>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</si>
  <si>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</si>
  <si>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</si>
  <si>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</si>
  <si>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</si>
  <si>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</si>
  <si>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</si>
  <si>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</si>
  <si>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</si>
  <si>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</si>
  <si>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</si>
  <si>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</si>
  <si>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</si>
  <si>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</si>
  <si>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</si>
  <si>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</si>
  <si>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</si>
  <si>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</si>
  <si>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</si>
  <si>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</si>
  <si>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</si>
  <si>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</si>
  <si>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</si>
  <si>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</si>
  <si>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</si>
  <si>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</si>
  <si>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</si>
  <si>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</si>
  <si>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</si>
  <si>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</si>
  <si>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</si>
  <si>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</si>
  <si>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</si>
  <si>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</si>
  <si>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</si>
  <si>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</si>
  <si>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</si>
  <si>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</si>
  <si>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</si>
  <si>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</si>
  <si>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</si>
  <si>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</si>
  <si>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</si>
  <si>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</si>
  <si>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</si>
  <si>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</si>
  <si>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</si>
  <si>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</si>
  <si>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</si>
  <si>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</si>
  <si>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</si>
  <si>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</si>
  <si>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</si>
  <si>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</si>
  <si>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</si>
  <si>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</si>
  <si>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</si>
  <si>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</si>
  <si>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</si>
  <si>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</si>
  <si>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</si>
  <si>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</si>
  <si>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</si>
  <si>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</si>
  <si>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</si>
  <si>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</si>
  <si>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</si>
  <si>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</si>
  <si>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</si>
  <si>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</si>
  <si>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</si>
  <si>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</si>
  <si>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</si>
  <si>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</si>
  <si>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</si>
  <si>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</si>
  <si>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</si>
  <si>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</si>
  <si>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</si>
  <si>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</si>
  <si>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</si>
  <si>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</si>
  <si>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</si>
  <si>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</si>
  <si>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</si>
  <si>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</si>
  <si>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</si>
  <si>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</si>
  <si>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</si>
  <si>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</si>
  <si>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</si>
  <si>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</si>
  <si>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</si>
  <si>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</si>
  <si>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</si>
  <si>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</si>
  <si>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</si>
  <si>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</si>
  <si>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</si>
  <si>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</si>
  <si>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</si>
  <si>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</si>
  <si>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</si>
  <si>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</si>
  <si>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</si>
  <si>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</si>
  <si>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</si>
  <si>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</si>
  <si>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</si>
  <si>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</si>
  <si>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</si>
  <si>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</si>
  <si>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</si>
  <si>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</si>
  <si>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</si>
  <si>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</si>
  <si>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</si>
  <si>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</si>
  <si>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</si>
  <si>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</si>
  <si>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</si>
  <si>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</si>
  <si>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</si>
  <si>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</si>
  <si>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</si>
  <si>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</si>
  <si>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</si>
  <si>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</si>
  <si>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</si>
  <si>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</si>
  <si>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</si>
  <si>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</si>
  <si>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</si>
  <si>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</si>
  <si>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</si>
  <si>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</si>
  <si>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</si>
  <si>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</si>
  <si>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</si>
  <si>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</si>
  <si>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</si>
  <si>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</si>
  <si>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</si>
  <si>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</si>
  <si>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</si>
  <si>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</si>
  <si>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</si>
  <si>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</si>
  <si>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</si>
  <si>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</si>
  <si>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</si>
  <si>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</si>
  <si>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</si>
  <si>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</si>
  <si>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</si>
  <si>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</si>
  <si>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</si>
  <si>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</si>
  <si>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</si>
  <si>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</si>
  <si>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</si>
  <si>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</si>
  <si>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</si>
  <si>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</si>
  <si>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</si>
  <si>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</si>
  <si>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</si>
  <si>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</si>
  <si>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</si>
  <si>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</si>
  <si>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</si>
  <si>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</si>
  <si>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</si>
  <si>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</si>
  <si>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</si>
  <si>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</si>
  <si>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</si>
  <si>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</si>
  <si>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</si>
  <si>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</si>
  <si>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</si>
  <si>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</si>
  <si>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</si>
  <si>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</si>
  <si>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</si>
  <si>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</si>
  <si>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</si>
  <si>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</si>
  <si>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</si>
  <si>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</si>
  <si>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</si>
  <si>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</si>
  <si>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</si>
  <si>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</si>
  <si>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</si>
  <si>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</si>
  <si>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</si>
  <si>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</si>
  <si>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</si>
  <si>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</si>
  <si>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</si>
  <si>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</si>
  <si>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</si>
  <si>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</si>
  <si>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</si>
  <si>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</si>
  <si>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</si>
  <si>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</si>
  <si>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</si>
  <si>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</si>
  <si>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</si>
  <si>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</si>
  <si>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</si>
  <si>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</si>
  <si>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</si>
  <si>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</si>
  <si>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</si>
  <si>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</si>
  <si>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</si>
  <si>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</si>
  <si>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</si>
  <si>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</si>
  <si>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</si>
  <si>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</si>
  <si>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</si>
  <si>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</si>
  <si>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</si>
  <si>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</si>
  <si>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</si>
  <si>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</si>
  <si>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</si>
  <si>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</si>
  <si>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</si>
  <si>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</si>
  <si>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</si>
  <si>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</si>
  <si>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</si>
  <si>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</si>
  <si>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</si>
  <si>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</si>
  <si>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</si>
  <si>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</si>
  <si>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</si>
  <si>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</si>
  <si>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</si>
  <si>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</si>
  <si>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</si>
  <si>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</si>
  <si>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</si>
  <si>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</si>
  <si>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</si>
  <si>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</si>
  <si>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</si>
  <si>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</si>
  <si>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</si>
  <si>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</si>
  <si>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</si>
  <si>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</si>
  <si>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</si>
  <si>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</si>
  <si>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</si>
  <si>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</si>
  <si>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</si>
  <si>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</si>
  <si>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</si>
  <si>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</si>
  <si>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</si>
  <si>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</si>
  <si>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</si>
  <si>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</si>
  <si>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</si>
  <si>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</si>
  <si>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</si>
  <si>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</si>
  <si>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</si>
  <si>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</si>
  <si>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</si>
  <si>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</si>
  <si>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</si>
  <si>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</si>
  <si>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</si>
  <si>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</si>
  <si>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</si>
  <si>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</si>
  <si>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</si>
  <si>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</si>
  <si>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</si>
  <si>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</si>
  <si>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</si>
  <si>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</si>
  <si>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</si>
  <si>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</si>
  <si>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</si>
  <si>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</si>
  <si>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</si>
  <si>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</si>
  <si>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</si>
  <si>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</si>
  <si>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</si>
  <si>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</si>
  <si>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</si>
  <si>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</si>
  <si>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</si>
  <si>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</si>
  <si>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</si>
  <si>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</si>
  <si>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</si>
  <si>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</si>
  <si>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</si>
  <si>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</si>
  <si>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</si>
  <si>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</si>
  <si>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</si>
  <si>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</si>
  <si>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</si>
  <si>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</si>
  <si>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</si>
  <si>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</si>
  <si>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</si>
  <si>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</si>
  <si>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</si>
  <si>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</si>
  <si>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</si>
  <si>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</si>
  <si>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</si>
  <si>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</si>
  <si>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</si>
  <si>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</si>
  <si>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</si>
  <si>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</si>
  <si>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</si>
  <si>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</si>
  <si>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</si>
  <si>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</si>
  <si>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</si>
  <si>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</si>
  <si>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</si>
  <si>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</si>
  <si>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</si>
  <si>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</si>
  <si>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</si>
  <si>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</si>
  <si>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</si>
  <si>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</si>
  <si>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</si>
  <si>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</si>
  <si>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</si>
  <si>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</si>
  <si>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</si>
  <si>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</si>
  <si>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</si>
  <si>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</si>
  <si>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</si>
  <si>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</si>
  <si>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</si>
  <si>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</si>
  <si>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</si>
  <si>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</si>
  <si>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</si>
  <si>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</si>
  <si>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</si>
  <si>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</si>
  <si>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</si>
  <si>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</si>
  <si>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</si>
  <si>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</si>
  <si>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</si>
  <si>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</si>
  <si>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</si>
  <si>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</si>
  <si>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</si>
  <si>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</si>
  <si>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</si>
  <si>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</si>
  <si>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</si>
  <si>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</si>
  <si>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</si>
  <si>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</si>
  <si>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</si>
  <si>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</si>
  <si>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</si>
  <si>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</si>
  <si>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</si>
  <si>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</si>
  <si>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</si>
  <si>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</si>
  <si>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</si>
  <si>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</si>
  <si>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</si>
  <si>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</si>
  <si>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</si>
  <si>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</si>
  <si>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</si>
  <si>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</si>
  <si>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</si>
  <si>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</si>
  <si>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</si>
  <si>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</si>
  <si>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</si>
  <si>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</si>
  <si>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</si>
  <si>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</si>
  <si>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</si>
  <si>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</si>
  <si>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</si>
  <si>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</si>
  <si>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</si>
  <si>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</si>
  <si>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</si>
  <si>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</si>
  <si>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</si>
  <si>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</si>
  <si>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</si>
  <si>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</si>
  <si>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</si>
  <si>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</si>
  <si>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</si>
  <si>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</si>
  <si>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</si>
  <si>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</si>
  <si>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</si>
  <si>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</si>
  <si>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</si>
  <si>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</si>
  <si>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</si>
  <si>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</si>
  <si>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</si>
  <si>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</si>
  <si>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</si>
  <si>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</si>
  <si>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</si>
  <si>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</si>
  <si>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</si>
  <si>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</si>
  <si>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</si>
  <si>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</si>
  <si>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</si>
  <si>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</si>
  <si>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</si>
  <si>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</si>
  <si>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</si>
  <si>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</si>
  <si>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</si>
  <si>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</si>
  <si>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</si>
  <si>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</si>
  <si>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</si>
  <si>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</si>
  <si>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</si>
  <si>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</si>
  <si>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</si>
  <si>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</si>
  <si>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</si>
  <si>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</si>
  <si>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</si>
  <si>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</si>
  <si>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</si>
  <si>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</si>
  <si>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</si>
  <si>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</si>
  <si>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</si>
  <si>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</si>
  <si>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</si>
  <si>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</si>
  <si>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</si>
  <si>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</si>
  <si>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</si>
  <si>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</si>
  <si>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</si>
  <si>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</si>
  <si>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</si>
  <si>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</si>
  <si>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</si>
  <si>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</si>
  <si>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</si>
  <si>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</si>
  <si>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</si>
  <si>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</si>
  <si>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</si>
  <si>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</si>
  <si>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</si>
  <si>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</si>
  <si>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</si>
  <si>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</si>
  <si>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</si>
  <si>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</si>
  <si>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</si>
  <si>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</si>
  <si>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</si>
  <si>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</si>
  <si>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</si>
  <si>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</si>
  <si>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</si>
  <si>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</si>
  <si>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</si>
  <si>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</si>
  <si>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</si>
  <si>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</si>
  <si>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</si>
  <si>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</si>
  <si>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</si>
  <si>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</si>
  <si>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</si>
  <si>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</si>
  <si>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</si>
  <si>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</si>
  <si>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</si>
  <si>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</si>
  <si>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</si>
  <si>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</si>
  <si>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</si>
  <si>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</si>
  <si>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</si>
  <si>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</si>
  <si>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</si>
  <si>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</si>
  <si>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</si>
  <si>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</si>
  <si>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</si>
  <si>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</si>
  <si>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</si>
  <si>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</si>
  <si>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</si>
  <si>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</si>
  <si>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</si>
  <si>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</si>
  <si>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</si>
  <si>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</si>
  <si>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</si>
  <si>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</si>
  <si>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</si>
  <si>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</si>
  <si>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</si>
  <si>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</si>
  <si>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</si>
  <si>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</si>
  <si>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</si>
  <si>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</si>
  <si>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</si>
  <si>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</si>
  <si>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</si>
  <si>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</si>
  <si>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</si>
  <si>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</si>
  <si>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</si>
  <si>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</si>
  <si>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</si>
  <si>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</si>
  <si>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</si>
  <si>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</si>
  <si>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</si>
  <si>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</si>
  <si>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</si>
  <si>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</si>
  <si>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</si>
  <si>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</si>
  <si>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</si>
  <si>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</si>
  <si>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</si>
  <si>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</si>
  <si>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</si>
  <si>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</si>
  <si>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</si>
  <si>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</si>
  <si>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</si>
  <si>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</si>
  <si>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</si>
  <si>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</si>
  <si>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</si>
  <si>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</si>
  <si>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</si>
  <si>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</si>
  <si>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</si>
  <si>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</si>
  <si>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</si>
  <si>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</si>
  <si>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</si>
  <si>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</si>
  <si>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</si>
  <si>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</si>
  <si>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</si>
  <si>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</si>
  <si>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</si>
  <si>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</si>
  <si>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</si>
  <si>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</si>
  <si>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</si>
  <si>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</si>
  <si>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</si>
  <si>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</si>
  <si>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</si>
  <si>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</si>
  <si>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</si>
  <si>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</si>
  <si>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</si>
  <si>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</si>
  <si>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</si>
  <si>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</si>
  <si>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</si>
  <si>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</si>
  <si>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</si>
  <si>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</si>
  <si>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</si>
  <si>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</si>
  <si>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</si>
  <si>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</si>
  <si>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</si>
  <si>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</si>
  <si>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</si>
  <si>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</si>
  <si>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</si>
  <si>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</si>
  <si>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</si>
  <si>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</si>
  <si>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</si>
  <si>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</si>
  <si>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</si>
  <si>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</si>
  <si>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</si>
  <si>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</si>
  <si>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</si>
  <si>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</si>
  <si>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</si>
  <si>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</si>
  <si>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</si>
  <si>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</si>
  <si>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</si>
  <si>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</si>
  <si>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</si>
  <si>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</si>
  <si>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</si>
  <si>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</si>
  <si>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</si>
  <si>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</si>
  <si>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</si>
  <si>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</si>
  <si>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</si>
  <si>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</si>
  <si>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</si>
  <si>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</si>
  <si>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</si>
  <si>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</si>
  <si>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</si>
  <si>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</si>
  <si>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</si>
  <si>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</si>
  <si>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</si>
  <si>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</si>
  <si>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</si>
  <si>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</si>
  <si>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</si>
  <si>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</si>
  <si>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</si>
  <si>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</si>
  <si>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</si>
  <si>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</si>
  <si>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</si>
  <si>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</si>
  <si>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</si>
  <si>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</si>
  <si>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</si>
  <si>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</si>
  <si>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</si>
  <si>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</si>
  <si>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</si>
  <si>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</si>
  <si>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</si>
  <si>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</si>
  <si>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</si>
  <si>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</si>
  <si>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</si>
  <si>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</si>
  <si>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</si>
  <si>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</si>
  <si>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</si>
  <si>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</si>
  <si>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</si>
  <si>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</si>
  <si>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</si>
  <si>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</si>
  <si>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</si>
  <si>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</si>
  <si>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</si>
  <si>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</si>
  <si>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</si>
  <si>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</si>
  <si>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</si>
  <si>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</si>
  <si>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</si>
  <si>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</si>
  <si>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</si>
  <si>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</si>
  <si>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</si>
  <si>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</si>
  <si>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</si>
  <si>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</si>
  <si>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</si>
  <si>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</si>
  <si>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</si>
  <si>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</si>
  <si>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</si>
  <si>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</si>
  <si>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</si>
  <si>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</si>
  <si>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</si>
  <si>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</si>
  <si>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</si>
  <si>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</si>
  <si>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</si>
  <si>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</si>
  <si>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</si>
  <si>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</si>
  <si>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</si>
  <si>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</si>
  <si>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</si>
  <si>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</si>
  <si>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</si>
  <si>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</si>
  <si>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</si>
  <si>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</si>
  <si>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</si>
  <si>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</si>
  <si>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</si>
  <si>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</si>
  <si>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</si>
  <si>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</si>
  <si>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</si>
  <si>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</si>
  <si>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</si>
  <si>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</si>
  <si>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</si>
  <si>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</si>
  <si>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</si>
  <si>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</si>
  <si>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</si>
  <si>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</si>
  <si>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</si>
  <si>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</si>
  <si>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</si>
  <si>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</si>
  <si>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</si>
  <si>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</si>
  <si>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</si>
  <si>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</si>
  <si>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</si>
  <si>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</si>
  <si>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</si>
  <si>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</si>
  <si>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</si>
  <si>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</si>
  <si>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</si>
  <si>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</si>
  <si>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</si>
  <si>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</si>
  <si>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</si>
  <si>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</si>
  <si>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</si>
  <si>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</si>
  <si>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</si>
  <si>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</si>
  <si>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</si>
  <si>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</si>
  <si>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</si>
  <si>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</si>
  <si>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</si>
  <si>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</si>
  <si>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</si>
  <si>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</si>
  <si>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</si>
  <si>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</si>
  <si>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</si>
  <si>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</si>
  <si>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</si>
  <si>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</si>
  <si>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</si>
  <si>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</si>
  <si>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</si>
  <si>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</si>
  <si>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</si>
  <si>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</si>
  <si>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</si>
  <si>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</si>
  <si>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</si>
  <si>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</si>
  <si>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</si>
  <si>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</si>
  <si>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</si>
  <si>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</si>
  <si>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</si>
  <si>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</si>
  <si>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</si>
  <si>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</si>
  <si>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</si>
  <si>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</si>
  <si>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</si>
  <si>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</si>
  <si>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</si>
  <si>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</si>
  <si>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</si>
  <si>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</si>
  <si>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</si>
  <si>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</si>
  <si>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</si>
  <si>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</si>
  <si>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</si>
  <si>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</si>
  <si>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</si>
  <si>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</si>
  <si>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</si>
  <si>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</si>
  <si>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</si>
  <si>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</si>
  <si>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</si>
  <si>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</si>
  <si>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</si>
  <si>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</si>
  <si>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</si>
  <si>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</si>
  <si>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</si>
  <si>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</si>
  <si>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</si>
  <si>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</si>
  <si>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</si>
  <si>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</si>
  <si>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</si>
  <si>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</si>
  <si>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</si>
  <si>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</si>
  <si>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</si>
  <si>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</si>
  <si>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</si>
  <si>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</si>
  <si>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</si>
  <si>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</si>
  <si>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</si>
  <si>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</si>
  <si>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</si>
  <si>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</si>
  <si>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</si>
  <si>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</si>
  <si>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</si>
  <si>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</si>
  <si>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</si>
  <si>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</si>
  <si>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</si>
  <si>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</si>
  <si>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</si>
  <si>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</si>
  <si>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</si>
  <si>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</si>
  <si>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</si>
  <si>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</si>
  <si>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</si>
  <si>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</si>
  <si>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</si>
  <si>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</si>
  <si>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</si>
  <si>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</si>
  <si>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</si>
  <si>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</si>
  <si>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</si>
  <si>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</si>
  <si>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</si>
  <si>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</si>
  <si>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</si>
  <si>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</si>
  <si>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</si>
  <si>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</si>
  <si>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</si>
  <si>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</si>
  <si>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</si>
  <si>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</si>
  <si>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</si>
  <si>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</si>
  <si>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</si>
  <si>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</si>
  <si>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</si>
  <si>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</si>
  <si>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</si>
  <si>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</si>
  <si>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</si>
  <si>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</si>
  <si>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</si>
  <si>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</si>
  <si>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</si>
  <si>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</si>
  <si>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</si>
  <si>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</si>
  <si>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</si>
  <si>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</si>
  <si>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</si>
  <si>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</si>
  <si>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</si>
  <si>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</si>
  <si>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</si>
  <si>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</si>
  <si>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</si>
  <si>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</si>
  <si>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</si>
  <si>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</si>
  <si>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</si>
  <si>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</si>
  <si>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</si>
  <si>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</si>
  <si>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</si>
  <si>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</si>
  <si>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</si>
  <si>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</si>
  <si>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</si>
  <si>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</si>
  <si>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</si>
  <si>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</si>
  <si>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</si>
  <si>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</si>
  <si>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</si>
  <si>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</si>
  <si>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</si>
  <si>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</si>
  <si>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</si>
  <si>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</si>
  <si>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</si>
  <si>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</si>
  <si>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</si>
  <si>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</si>
  <si>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</si>
  <si>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</si>
  <si>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</si>
  <si>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</si>
  <si>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</si>
  <si>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</si>
  <si>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</si>
  <si>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</si>
  <si>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</si>
  <si>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</si>
  <si>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</si>
  <si>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</si>
  <si>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</si>
  <si>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</si>
  <si>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</si>
  <si>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</si>
  <si>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</si>
  <si>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</si>
  <si>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</si>
  <si>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</si>
  <si>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</si>
  <si>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</si>
  <si>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</si>
  <si>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</si>
  <si>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</si>
  <si>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</si>
  <si>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</si>
  <si>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</si>
  <si>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</si>
  <si>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</si>
  <si>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</si>
  <si>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</si>
  <si>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</si>
  <si>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</si>
  <si>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</si>
  <si>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</si>
  <si>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</si>
  <si>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</si>
  <si>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</si>
  <si>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</si>
  <si>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</si>
  <si>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</si>
  <si>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</si>
  <si>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</si>
  <si>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</si>
  <si>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</si>
  <si>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</si>
  <si>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</si>
  <si>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</si>
  <si>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</si>
  <si>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</si>
  <si>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</si>
  <si>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</si>
  <si>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</si>
  <si>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</si>
  <si>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</si>
  <si>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</si>
  <si>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</si>
  <si>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</si>
  <si>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</si>
  <si>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</si>
  <si>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</si>
  <si>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</si>
  <si>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</si>
  <si>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</si>
  <si>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</si>
  <si>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</si>
  <si>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</si>
  <si>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</si>
  <si>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</si>
  <si>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</si>
  <si>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</si>
  <si>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</si>
  <si>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</si>
  <si>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</si>
  <si>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</si>
  <si>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</si>
  <si>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</si>
  <si>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</si>
  <si>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</si>
  <si>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</si>
  <si>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</si>
  <si>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</si>
  <si>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</si>
  <si>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</si>
  <si>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</si>
  <si>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</si>
  <si>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</si>
  <si>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</si>
  <si>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</si>
  <si>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</si>
  <si>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</si>
  <si>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</si>
  <si>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</si>
  <si>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</si>
  <si>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</si>
  <si>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</si>
  <si>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</si>
  <si>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</si>
  <si>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</si>
  <si>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</si>
  <si>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</si>
  <si>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</si>
  <si>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</si>
  <si>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</si>
  <si>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</si>
  <si>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</si>
  <si>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</si>
  <si>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</si>
  <si>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</si>
  <si>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</si>
  <si>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</si>
  <si>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</si>
  <si>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</si>
  <si>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</si>
  <si>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</si>
  <si>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</si>
  <si>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</si>
  <si>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</si>
  <si>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</si>
  <si>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</si>
  <si>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</si>
  <si>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</si>
  <si>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</si>
  <si>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</si>
  <si>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</si>
  <si>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</si>
  <si>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</si>
  <si>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</si>
  <si>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</si>
  <si>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</si>
  <si>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</si>
  <si>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</si>
  <si>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</si>
  <si>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</si>
  <si>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</si>
  <si>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</si>
  <si>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</si>
  <si>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</si>
  <si>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</si>
  <si>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</si>
  <si>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</si>
  <si>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</si>
  <si>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</si>
  <si>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</si>
  <si>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</si>
  <si>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</si>
  <si>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</si>
  <si>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</si>
  <si>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</si>
  <si>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</si>
  <si>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</si>
  <si>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</si>
  <si>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</si>
  <si>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</si>
  <si>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</si>
  <si>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</si>
  <si>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</si>
  <si>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</si>
  <si>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</si>
  <si>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</si>
  <si>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</si>
  <si>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</si>
  <si>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</si>
  <si>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</si>
  <si>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</si>
  <si>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</si>
  <si>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</si>
  <si>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</si>
  <si>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</si>
  <si>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</si>
  <si>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</si>
  <si>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</si>
  <si>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</si>
  <si>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</si>
  <si>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</si>
  <si>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</si>
  <si>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</si>
  <si>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</si>
  <si>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</si>
  <si>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</si>
  <si>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</si>
  <si>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</si>
  <si>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</si>
  <si>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</si>
  <si>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</si>
  <si>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</si>
  <si>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</si>
  <si>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</si>
  <si>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</si>
  <si>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</si>
  <si>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</si>
  <si>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</si>
  <si>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</si>
  <si>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</si>
  <si>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</si>
  <si>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</si>
  <si>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</si>
  <si>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</si>
  <si>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</si>
  <si>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</si>
  <si>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</si>
  <si>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</si>
  <si>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</si>
  <si>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</si>
  <si>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</si>
  <si>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</si>
  <si>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</si>
  <si>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</si>
  <si>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</si>
  <si>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</si>
  <si>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</si>
  <si>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</si>
  <si>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</si>
  <si>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</si>
  <si>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</si>
  <si>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</si>
  <si>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</si>
  <si>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</si>
  <si>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</si>
  <si>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</si>
  <si>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</si>
  <si>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</si>
  <si>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</si>
  <si>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</si>
  <si>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</si>
  <si>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</si>
  <si>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</si>
  <si>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</si>
  <si>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</si>
  <si>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</si>
  <si>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</si>
  <si>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</si>
  <si>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</si>
  <si>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</si>
  <si>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</si>
  <si>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</si>
  <si>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</si>
  <si>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</si>
  <si>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</si>
  <si>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</si>
  <si>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</si>
  <si>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</si>
  <si>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</si>
  <si>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</si>
  <si>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</si>
  <si>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</si>
  <si>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</si>
  <si>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</si>
  <si>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</si>
  <si>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</si>
  <si>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</si>
  <si>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</si>
  <si>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</si>
  <si>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</si>
  <si>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</si>
  <si>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</si>
  <si>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</si>
  <si>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</si>
  <si>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</si>
  <si>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</si>
  <si>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</si>
  <si>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</si>
  <si>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</si>
  <si>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</si>
  <si>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</si>
  <si>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</si>
  <si>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</si>
  <si>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</si>
  <si>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</si>
  <si>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</si>
  <si>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</si>
  <si>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</si>
  <si>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</si>
  <si>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</si>
  <si>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</si>
  <si>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</si>
  <si>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</si>
  <si>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</si>
  <si>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</si>
  <si>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</si>
  <si>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</si>
  <si>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</si>
  <si>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</si>
  <si>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</si>
  <si>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</si>
  <si>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</si>
  <si>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</si>
  <si>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</si>
  <si>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</si>
  <si>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</si>
  <si>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</si>
  <si>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</si>
  <si>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</si>
  <si>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</si>
  <si>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</si>
  <si>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</si>
  <si>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</si>
  <si>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</si>
  <si>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</si>
  <si>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</si>
  <si>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</si>
  <si>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</si>
  <si>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</si>
  <si>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</si>
  <si>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</si>
  <si>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</si>
  <si>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</si>
  <si>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</si>
  <si>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</si>
  <si>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</si>
  <si>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</si>
  <si>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</si>
  <si>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</si>
  <si>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</si>
  <si>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</si>
  <si>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</si>
  <si>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</si>
  <si>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</si>
  <si>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</si>
  <si>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</si>
  <si>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</si>
  <si>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</si>
  <si>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</si>
  <si>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</si>
  <si>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</si>
  <si>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</si>
  <si>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</si>
  <si>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</si>
  <si>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</si>
  <si>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</si>
  <si>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</si>
  <si>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</si>
  <si>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</si>
  <si>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</si>
  <si>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</si>
  <si>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</si>
  <si>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</si>
  <si>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</si>
  <si>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</si>
  <si>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</si>
  <si>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</si>
  <si>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</si>
  <si>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</si>
  <si>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</si>
  <si>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</si>
  <si>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</si>
  <si>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</si>
  <si>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</si>
  <si>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</si>
  <si>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</si>
  <si>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</si>
  <si>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</si>
  <si>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</si>
  <si>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</si>
  <si>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</si>
  <si>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</si>
  <si>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</si>
  <si>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</si>
  <si>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</si>
  <si>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</si>
  <si>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</si>
  <si>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</si>
  <si>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</si>
  <si>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</si>
  <si>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</si>
  <si>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</si>
  <si>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</si>
  <si>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</si>
  <si>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</si>
  <si>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</si>
  <si>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</si>
  <si>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</si>
  <si>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</si>
  <si>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</si>
  <si>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</si>
  <si>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</si>
  <si>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</si>
  <si>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</si>
  <si>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</si>
  <si>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</si>
  <si>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</si>
  <si>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</si>
  <si>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</si>
  <si>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</si>
  <si>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</si>
  <si>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</si>
  <si>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</si>
  <si>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</si>
  <si>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</si>
  <si>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</si>
  <si>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</si>
  <si>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</si>
  <si>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</si>
  <si>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</si>
  <si>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</si>
  <si>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</si>
  <si>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</si>
  <si>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</si>
  <si>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</si>
  <si>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</si>
  <si>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</si>
  <si>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</si>
  <si>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</si>
  <si>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</si>
  <si>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</si>
  <si>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</si>
  <si>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</si>
  <si>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</si>
  <si>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</si>
  <si>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</si>
  <si>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</si>
  <si>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</si>
  <si>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</si>
  <si>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</si>
  <si>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</si>
  <si>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</si>
  <si>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</si>
  <si>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</si>
  <si>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</si>
  <si>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</si>
  <si>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</si>
  <si>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</si>
  <si>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</si>
  <si>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</si>
  <si>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</si>
  <si>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</si>
  <si>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</si>
  <si>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</si>
  <si>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</si>
  <si>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</si>
  <si>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</si>
  <si>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</si>
  <si>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</si>
  <si>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</si>
  <si>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</si>
  <si>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</si>
  <si>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</si>
  <si>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</si>
  <si>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</si>
  <si>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</si>
  <si>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</si>
  <si>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</si>
  <si>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</si>
  <si>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</si>
  <si>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</si>
  <si>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</si>
  <si>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</si>
  <si>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</si>
  <si>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</si>
  <si>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</si>
  <si>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</si>
  <si>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</si>
  <si>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</si>
  <si>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</si>
  <si>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</si>
  <si>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</si>
  <si>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</si>
  <si>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</si>
  <si>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</si>
  <si>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</si>
  <si>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</si>
  <si>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</si>
  <si>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</si>
  <si>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</si>
  <si>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</si>
  <si>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</si>
  <si>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</si>
  <si>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</si>
  <si>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</si>
  <si>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</si>
  <si>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</si>
  <si>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</si>
  <si>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</si>
  <si>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</si>
  <si>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</si>
  <si>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</si>
  <si>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</si>
  <si>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</si>
  <si>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</si>
  <si>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</si>
  <si>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</si>
  <si>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</si>
  <si>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</si>
  <si>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</si>
  <si>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</si>
  <si>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</si>
  <si>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</si>
  <si>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</si>
  <si>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</si>
  <si>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</si>
  <si>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</si>
  <si>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</si>
  <si>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</si>
  <si>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</si>
  <si>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</si>
  <si>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</si>
  <si>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</si>
  <si>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</si>
  <si>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</si>
  <si>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</si>
  <si>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</si>
  <si>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</si>
  <si>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</si>
  <si>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</si>
  <si>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</si>
  <si>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</si>
  <si>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</si>
  <si>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</si>
  <si>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</si>
  <si>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</si>
  <si>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</si>
  <si>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</si>
  <si>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</si>
  <si>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</si>
  <si>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</si>
  <si>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</si>
  <si>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</si>
  <si>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</si>
  <si>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</si>
  <si>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</si>
  <si>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</si>
  <si>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</si>
  <si>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</si>
  <si>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</si>
  <si>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</si>
  <si>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</si>
  <si>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</si>
  <si>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</si>
  <si>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</si>
  <si>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</si>
  <si>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</si>
  <si>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</si>
  <si>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</si>
  <si>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</si>
  <si>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</si>
  <si>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</si>
  <si>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</si>
  <si>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</si>
  <si>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</si>
  <si>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</si>
  <si>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</si>
  <si>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</si>
  <si>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</si>
  <si>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</si>
  <si>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</si>
  <si>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</si>
  <si>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</si>
  <si>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</si>
  <si>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</si>
  <si>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</si>
  <si>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</si>
  <si>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</si>
  <si>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</si>
  <si>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</si>
  <si>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</si>
  <si>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</si>
  <si>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</si>
  <si>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</si>
  <si>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</si>
  <si>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</si>
  <si>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</si>
  <si>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</si>
  <si>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</si>
  <si>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</si>
  <si>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</si>
  <si>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</si>
  <si>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</si>
  <si>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</si>
  <si>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</si>
  <si>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</si>
  <si>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</si>
  <si>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</si>
  <si>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</si>
  <si>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</si>
  <si>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</si>
  <si>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</si>
  <si>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</si>
  <si>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</si>
  <si>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</si>
  <si>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</si>
  <si>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</si>
  <si>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</si>
  <si>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</si>
  <si>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</si>
  <si>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</si>
  <si>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</si>
  <si>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</si>
  <si>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</si>
  <si>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</si>
  <si>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</si>
  <si>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</si>
  <si>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</si>
  <si>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</si>
  <si>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</si>
  <si>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</si>
  <si>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</si>
  <si>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</si>
  <si>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</si>
  <si>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</si>
  <si>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</si>
  <si>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</si>
  <si>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</si>
  <si>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</si>
  <si>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</si>
  <si>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</si>
  <si>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</si>
  <si>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</si>
  <si>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</si>
  <si>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</si>
  <si>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</si>
  <si>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</si>
  <si>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</si>
  <si>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</si>
  <si>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</si>
  <si>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</si>
  <si>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</si>
  <si>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</si>
  <si>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</si>
  <si>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</si>
  <si>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</si>
  <si>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</si>
  <si>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</si>
  <si>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</si>
  <si>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</si>
  <si>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</si>
  <si>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</si>
  <si>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</si>
  <si>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</si>
  <si>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</si>
  <si>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</si>
  <si>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</si>
  <si>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</si>
  <si>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</si>
  <si>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</si>
  <si>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</si>
  <si>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</si>
  <si>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</si>
  <si>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</si>
  <si>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</si>
  <si>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</si>
  <si>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</si>
  <si>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</si>
  <si>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</si>
  <si>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</si>
  <si>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</si>
  <si>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</si>
  <si>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</si>
  <si>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</si>
  <si>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</si>
  <si>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</si>
  <si>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</si>
  <si>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</si>
  <si>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</si>
  <si>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</si>
  <si>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</si>
  <si>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</si>
  <si>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</si>
  <si>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</si>
  <si>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</si>
  <si>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</si>
  <si>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</si>
  <si>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</si>
  <si>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</si>
  <si>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</si>
  <si>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</si>
  <si>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</si>
  <si>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</si>
  <si>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</si>
  <si>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</si>
  <si>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</si>
  <si>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</si>
  <si>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</si>
  <si>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</si>
  <si>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</si>
  <si>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</si>
  <si>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</si>
  <si>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</si>
  <si>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</si>
  <si>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</si>
  <si>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</si>
  <si>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</si>
  <si>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</si>
  <si>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</si>
  <si>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</si>
  <si>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</si>
  <si>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</si>
  <si>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</si>
  <si>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</si>
  <si>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</si>
  <si>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</si>
  <si>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</si>
  <si>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</si>
  <si>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</si>
  <si>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</si>
  <si>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</si>
  <si>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</si>
  <si>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</si>
  <si>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</si>
  <si>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</si>
  <si>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</si>
  <si>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</si>
  <si>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</si>
  <si>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</si>
  <si>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</si>
  <si>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</si>
  <si>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</si>
  <si>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</si>
  <si>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</si>
  <si>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</si>
  <si>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</si>
  <si>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</si>
  <si>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</si>
  <si>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</si>
  <si>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</si>
  <si>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</si>
  <si>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</si>
  <si>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</si>
  <si>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</si>
  <si>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</si>
  <si>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</si>
  <si>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</si>
  <si>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</si>
  <si>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</si>
  <si>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</si>
  <si>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</si>
  <si>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</si>
  <si>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</si>
  <si>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</si>
  <si>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</si>
  <si>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</si>
  <si>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</si>
  <si>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</si>
  <si>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</si>
  <si>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</si>
  <si>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</si>
  <si>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</si>
  <si>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</si>
  <si>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</si>
  <si>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</si>
  <si>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</si>
  <si>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</si>
  <si>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</si>
  <si>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</si>
  <si>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</si>
  <si>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</si>
  <si>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</si>
  <si>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</si>
  <si>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</si>
  <si>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</si>
  <si>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</si>
  <si>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</si>
  <si>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</si>
  <si>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</si>
  <si>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</si>
  <si>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</si>
  <si>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</si>
  <si>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</si>
  <si>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</si>
  <si>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</si>
  <si>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</si>
  <si>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</si>
  <si>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</si>
  <si>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</si>
  <si>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</si>
  <si>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</si>
  <si>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</si>
  <si>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</si>
  <si>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</si>
  <si>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</si>
  <si>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</si>
  <si>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</si>
  <si>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</si>
  <si>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</si>
  <si>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</si>
  <si>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</si>
  <si>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</si>
  <si>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</si>
  <si>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</si>
  <si>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</si>
  <si>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</si>
  <si>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</si>
  <si>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</si>
  <si>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</si>
  <si>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</si>
  <si>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</si>
  <si>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</si>
  <si>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</si>
  <si>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</si>
  <si>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</si>
  <si>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</si>
  <si>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</si>
  <si>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</si>
  <si>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</si>
  <si>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</si>
  <si>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</si>
  <si>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</si>
  <si>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</si>
  <si>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</si>
  <si>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</si>
  <si>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</si>
  <si>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</si>
  <si>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</si>
  <si>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</si>
  <si>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</si>
  <si>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</si>
  <si>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</si>
  <si>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</si>
  <si>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</si>
  <si>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</si>
  <si>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</si>
  <si>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</si>
  <si>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</si>
  <si>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</si>
  <si>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</si>
  <si>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</si>
  <si>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</si>
  <si>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</si>
  <si>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</si>
  <si>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</si>
  <si>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</si>
  <si>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</si>
  <si>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</si>
  <si>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</si>
  <si>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</si>
  <si>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</si>
  <si>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</si>
  <si>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</si>
  <si>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</si>
  <si>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</si>
  <si>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</si>
  <si>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</si>
  <si>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</si>
  <si>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</si>
  <si>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</si>
  <si>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</si>
  <si>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</si>
  <si>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</si>
  <si>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</si>
  <si>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</si>
  <si>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</si>
  <si>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</si>
  <si>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</si>
  <si>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</si>
  <si>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</si>
  <si>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</si>
  <si>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</si>
  <si>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</si>
  <si>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</si>
  <si>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</si>
  <si>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</si>
  <si>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</si>
  <si>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</si>
  <si>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</si>
  <si>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</si>
  <si>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</si>
  <si>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</si>
  <si>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</si>
  <si>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</si>
  <si>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</si>
  <si>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</si>
  <si>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</si>
  <si>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</si>
  <si>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</si>
  <si>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</si>
  <si>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</si>
  <si>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</si>
  <si>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</si>
  <si>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</si>
  <si>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</si>
  <si>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</si>
  <si>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</si>
  <si>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</si>
  <si>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</si>
  <si>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</si>
  <si>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</si>
  <si>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</si>
  <si>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</si>
  <si>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</si>
  <si>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</si>
  <si>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</si>
  <si>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</si>
  <si>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</si>
  <si>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</si>
  <si>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</si>
  <si>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</si>
  <si>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</si>
  <si>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</si>
  <si>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</si>
  <si>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</si>
  <si>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</si>
  <si>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</si>
  <si>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</si>
  <si>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</si>
  <si>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</si>
  <si>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</si>
  <si>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</si>
  <si>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</si>
  <si>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</si>
  <si>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</si>
  <si>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</si>
  <si>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</si>
  <si>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</si>
  <si>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</si>
  <si>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</si>
  <si>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</si>
  <si>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</si>
  <si>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</si>
  <si>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</si>
  <si>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</si>
  <si>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</si>
  <si>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</si>
  <si>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</si>
  <si>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</si>
  <si>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</si>
  <si>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</si>
  <si>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</si>
  <si>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</si>
  <si>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</si>
  <si>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</si>
  <si>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</si>
  <si>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</si>
  <si>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</si>
  <si>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</si>
  <si>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</si>
  <si>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</si>
  <si>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</si>
  <si>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</si>
  <si>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</si>
  <si>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</si>
  <si>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</si>
  <si>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</si>
  <si>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</si>
  <si>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</si>
  <si>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</si>
  <si>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</si>
  <si>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</si>
  <si>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</si>
  <si>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</si>
  <si>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</si>
  <si>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</si>
  <si>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</si>
  <si>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</si>
  <si>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</si>
  <si>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</si>
  <si>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</si>
  <si>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</si>
  <si>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</si>
  <si>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</si>
  <si>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</si>
  <si>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</si>
  <si>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</si>
  <si>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</si>
  <si>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</si>
  <si>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</si>
  <si>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</si>
  <si>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</si>
  <si>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</si>
  <si>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</si>
  <si>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</si>
  <si>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</si>
  <si>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</si>
  <si>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</si>
  <si>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</si>
  <si>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</si>
  <si>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</si>
  <si>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</si>
  <si>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</si>
  <si>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</si>
  <si>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</si>
  <si>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</si>
  <si>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</si>
  <si>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</si>
  <si>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</si>
  <si>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</si>
  <si>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</si>
  <si>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</si>
  <si>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</si>
  <si>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</si>
  <si>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</si>
  <si>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</si>
  <si>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</si>
  <si>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</si>
  <si>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</si>
  <si>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</si>
  <si>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</si>
  <si>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</si>
  <si>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</si>
  <si>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</si>
  <si>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</si>
  <si>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</si>
  <si>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</si>
  <si>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</si>
  <si>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</si>
  <si>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</si>
  <si>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</si>
  <si>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</si>
  <si>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</si>
  <si>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</si>
  <si>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</si>
  <si>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</si>
  <si>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</si>
  <si>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</si>
  <si>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</si>
  <si>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</si>
  <si>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</si>
  <si>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</si>
  <si>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</si>
  <si>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</si>
  <si>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</si>
  <si>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</si>
  <si>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</si>
  <si>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</si>
  <si>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</si>
  <si>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</si>
  <si>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</si>
  <si>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</si>
  <si>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</si>
  <si>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</si>
  <si>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</si>
  <si>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</si>
  <si>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</si>
  <si>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</si>
  <si>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</si>
  <si>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</si>
  <si>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</si>
  <si>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</si>
  <si>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</si>
  <si>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</si>
  <si>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</si>
  <si>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</si>
  <si>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</si>
  <si>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</si>
  <si>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</si>
  <si>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</si>
  <si>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</si>
  <si>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</si>
  <si>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</si>
  <si>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</si>
  <si>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</si>
  <si>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</si>
  <si>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</si>
  <si>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</si>
  <si>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</si>
  <si>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</si>
  <si>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</si>
  <si>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</si>
  <si>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</si>
  <si>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</si>
  <si>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</si>
  <si>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</si>
  <si>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</si>
  <si>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</si>
  <si>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</si>
  <si>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</si>
  <si>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</si>
  <si>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</si>
  <si>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</si>
  <si>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</si>
  <si>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</si>
  <si>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</si>
  <si>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</si>
  <si>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</si>
  <si>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</si>
  <si>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</si>
  <si>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</si>
  <si>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</si>
  <si>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</si>
  <si>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</si>
  <si>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</si>
  <si>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</si>
  <si>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</si>
  <si>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</si>
  <si>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</si>
  <si>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</si>
  <si>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</si>
  <si>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</si>
  <si>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</si>
  <si>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</si>
  <si>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</si>
  <si>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</si>
  <si>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</si>
  <si>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</si>
  <si>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</si>
  <si>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</si>
  <si>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</si>
  <si>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</si>
  <si>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</si>
  <si>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</si>
  <si>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</si>
  <si>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</si>
  <si>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</si>
  <si>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</si>
  <si>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</si>
  <si>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</si>
  <si>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</si>
  <si>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</si>
  <si>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</si>
  <si>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</si>
  <si>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</si>
  <si>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</si>
  <si>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</si>
  <si>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</si>
  <si>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</si>
  <si>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</si>
  <si>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</si>
  <si>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</si>
  <si>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</si>
  <si>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</si>
  <si>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</si>
  <si>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</si>
  <si>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</si>
  <si>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</si>
  <si>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</si>
  <si>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</si>
  <si>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</si>
  <si>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</si>
  <si>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</si>
  <si>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</si>
  <si>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</si>
  <si>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</si>
  <si>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</si>
  <si>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</si>
  <si>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</si>
  <si>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</si>
  <si>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</si>
  <si>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</si>
  <si>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</si>
  <si>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</si>
  <si>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</si>
  <si>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</si>
  <si>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</si>
  <si>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</si>
  <si>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</si>
  <si>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</si>
  <si>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</si>
  <si>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</si>
  <si>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</si>
  <si>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</si>
  <si>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</si>
  <si>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</si>
  <si>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</si>
  <si>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</si>
  <si>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</si>
  <si>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</si>
  <si>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</si>
  <si>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</si>
  <si>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</si>
  <si>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</si>
  <si>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</si>
  <si>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</si>
  <si>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</si>
  <si>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</si>
  <si>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</si>
  <si>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</si>
  <si>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</si>
  <si>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</si>
  <si>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</si>
  <si>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</si>
  <si>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</si>
  <si>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</si>
  <si>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</si>
  <si>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</si>
  <si>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</si>
  <si>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</si>
  <si>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</si>
  <si>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</si>
  <si>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</si>
  <si>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</si>
  <si>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</si>
  <si>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</si>
  <si>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</si>
  <si>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</si>
  <si>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</si>
  <si>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</si>
  <si>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</si>
  <si>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</si>
  <si>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</si>
  <si>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</si>
  <si>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</si>
  <si>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</si>
  <si>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</si>
  <si>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</si>
  <si>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</si>
  <si>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</si>
  <si>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</si>
  <si>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</si>
  <si>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</si>
  <si>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</si>
  <si>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</si>
  <si>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</si>
  <si>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</si>
  <si>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</si>
  <si>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</si>
  <si>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</si>
  <si>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</si>
  <si>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</si>
  <si>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</si>
  <si>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</si>
  <si>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</si>
  <si>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</si>
  <si>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</si>
  <si>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</si>
  <si>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</si>
  <si>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</si>
  <si>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</si>
  <si>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</si>
  <si>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</si>
  <si>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</si>
  <si>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</si>
  <si>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</si>
  <si>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</si>
  <si>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</si>
  <si>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</si>
  <si>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</si>
  <si>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</si>
  <si>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</si>
  <si>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</si>
  <si>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</si>
  <si>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</si>
  <si>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</si>
  <si>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</si>
  <si>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</si>
  <si>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</si>
  <si>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</si>
  <si>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</si>
  <si>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</si>
  <si>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</si>
  <si>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</si>
  <si>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</si>
  <si>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</si>
  <si>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</si>
  <si>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</si>
  <si>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</si>
  <si>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</si>
  <si>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</si>
  <si>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</si>
  <si>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</si>
  <si>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</si>
  <si>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</si>
  <si>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</si>
  <si>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</si>
  <si>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</si>
  <si>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</si>
  <si>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</si>
  <si>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</si>
  <si>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</si>
  <si>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</si>
  <si>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</si>
  <si>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</si>
  <si>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</si>
  <si>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</si>
  <si>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</si>
  <si>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</si>
  <si>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</si>
  <si>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</si>
  <si>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</si>
  <si>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</si>
  <si>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</si>
  <si>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</si>
  <si>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</si>
  <si>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</si>
  <si>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</si>
  <si>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</si>
  <si>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</si>
  <si>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</si>
  <si>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</si>
  <si>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</si>
  <si>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</si>
  <si>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</si>
  <si>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</si>
  <si>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</si>
  <si>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</si>
  <si>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</si>
  <si>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</si>
  <si>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</si>
  <si>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</si>
  <si>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</si>
  <si>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</si>
  <si>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</si>
  <si>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</si>
  <si>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</si>
  <si>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</si>
  <si>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</si>
  <si>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</si>
  <si>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</si>
  <si>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</si>
  <si>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</si>
  <si>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</si>
  <si>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</si>
  <si>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</si>
  <si>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</si>
  <si>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</si>
  <si>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</si>
  <si>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</si>
  <si>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</si>
  <si>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</si>
  <si>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</si>
  <si>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</si>
  <si>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</si>
  <si>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</si>
  <si>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</si>
  <si>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</si>
  <si>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</si>
  <si>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</si>
  <si>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</si>
  <si>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</si>
  <si>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</si>
  <si>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</si>
  <si>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</si>
  <si>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</si>
  <si>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</si>
  <si>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</si>
  <si>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</si>
  <si>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</si>
  <si>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</si>
  <si>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</si>
  <si>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</si>
  <si>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</si>
  <si>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</si>
  <si>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</si>
  <si>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</si>
  <si>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</si>
  <si>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</si>
  <si>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</si>
  <si>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</si>
  <si>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</si>
  <si>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</si>
  <si>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</si>
  <si>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</si>
  <si>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</si>
  <si>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</si>
  <si>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</si>
  <si>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</si>
  <si>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</si>
  <si>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</si>
  <si>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</si>
  <si>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</si>
  <si>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</si>
  <si>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</si>
  <si>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</si>
  <si>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</si>
  <si>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</si>
  <si>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</si>
  <si>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</si>
  <si>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</si>
  <si>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</si>
  <si>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</si>
  <si>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</si>
  <si>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</si>
  <si>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</si>
  <si>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</si>
  <si>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</si>
  <si>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</si>
  <si>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</si>
  <si>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</si>
  <si>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</si>
  <si>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</si>
  <si>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</si>
  <si>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</si>
  <si>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</si>
  <si>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</si>
  <si>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</si>
  <si>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</si>
  <si>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</si>
  <si>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</si>
  <si>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</si>
  <si>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</si>
  <si>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</si>
  <si>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</si>
  <si>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</si>
  <si>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</si>
  <si>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</si>
  <si>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</si>
  <si>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</si>
  <si>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</si>
  <si>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</si>
  <si>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</si>
  <si>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</si>
  <si>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</si>
  <si>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</si>
  <si>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</si>
  <si>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</si>
  <si>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</si>
  <si>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</si>
  <si>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</si>
  <si>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</si>
  <si>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</si>
  <si>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</si>
  <si>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</si>
  <si>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</si>
  <si>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</si>
  <si>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</si>
  <si>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</si>
  <si>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</si>
  <si>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</si>
  <si>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</si>
  <si>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</si>
  <si>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</si>
  <si>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</si>
  <si>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</si>
  <si>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</si>
  <si>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</si>
  <si>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</si>
  <si>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</si>
  <si>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</si>
  <si>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</si>
  <si>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</si>
  <si>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</si>
  <si>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</si>
  <si>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</si>
  <si>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</si>
  <si>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</si>
  <si>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</si>
  <si>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</si>
  <si>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</si>
  <si>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</si>
  <si>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</si>
  <si>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</si>
  <si>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</si>
  <si>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</si>
  <si>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</si>
  <si>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</si>
  <si>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</si>
  <si>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</si>
  <si>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</si>
  <si>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</si>
  <si>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</si>
  <si>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</si>
  <si>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</si>
  <si>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</si>
  <si>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</si>
  <si>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</si>
  <si>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</si>
  <si>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</si>
  <si>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</si>
  <si>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</si>
  <si>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</si>
  <si>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</si>
  <si>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</si>
  <si>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</si>
  <si>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</si>
  <si>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</si>
  <si>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</si>
  <si>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</si>
  <si>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</si>
  <si>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</si>
  <si>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</si>
  <si>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</si>
  <si>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</si>
  <si>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</si>
  <si>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</si>
  <si>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</si>
  <si>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</si>
  <si>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</si>
  <si>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</si>
  <si>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</si>
  <si>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</si>
  <si>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</si>
  <si>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</si>
  <si>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</si>
  <si>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</si>
  <si>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</si>
  <si>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</si>
  <si>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</si>
  <si>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</si>
  <si>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</si>
  <si>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</si>
  <si>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</si>
  <si>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</si>
  <si>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</si>
  <si>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</si>
  <si>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</si>
  <si>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</si>
  <si>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</si>
  <si>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</si>
  <si>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</si>
  <si>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</si>
  <si>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</si>
  <si>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</si>
  <si>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</si>
  <si>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</si>
  <si>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</si>
  <si>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</si>
  <si>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</si>
  <si>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</si>
  <si>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</si>
  <si>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</si>
  <si>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</si>
  <si>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</si>
  <si>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</si>
  <si>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</si>
  <si>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</si>
  <si>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</si>
  <si>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</si>
  <si>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</si>
  <si>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</si>
  <si>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</si>
  <si>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</si>
  <si>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</si>
  <si>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</si>
  <si>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</si>
  <si>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</si>
  <si>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</si>
  <si>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</si>
  <si>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</si>
  <si>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</si>
  <si>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</si>
  <si>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</si>
  <si>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</si>
  <si>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</si>
  <si>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</si>
  <si>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</si>
  <si>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</si>
  <si>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</si>
  <si>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</si>
  <si>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</si>
  <si>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</si>
  <si>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</si>
  <si>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</si>
  <si>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</si>
  <si>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</si>
  <si>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</si>
  <si>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</si>
  <si>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</si>
  <si>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</si>
  <si>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</si>
  <si>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</si>
  <si>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</si>
  <si>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</si>
  <si>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</si>
  <si>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</si>
  <si>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</si>
  <si>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</si>
  <si>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</si>
  <si>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</si>
  <si>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</si>
  <si>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</si>
  <si>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</si>
  <si>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</si>
  <si>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</si>
  <si>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</si>
  <si>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</si>
  <si>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</si>
  <si>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</si>
  <si>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</si>
  <si>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</si>
  <si>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</si>
  <si>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</si>
  <si>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</si>
  <si>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</si>
  <si>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</si>
  <si>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</si>
  <si>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</si>
  <si>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</si>
  <si>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</si>
  <si>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</si>
  <si>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</si>
  <si>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</si>
  <si>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</si>
  <si>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</si>
  <si>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</si>
  <si>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</si>
  <si>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</si>
  <si>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</si>
  <si>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</si>
  <si>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</si>
  <si>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</si>
  <si>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</si>
  <si>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</si>
  <si>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</si>
  <si>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</si>
  <si>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</si>
  <si>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</si>
  <si>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</si>
  <si>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</si>
  <si>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</si>
  <si>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</si>
  <si>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</si>
  <si>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</si>
  <si>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</si>
  <si>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</si>
  <si>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</si>
  <si>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</si>
  <si>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</si>
  <si>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</si>
  <si>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</si>
  <si>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</si>
  <si>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</si>
  <si>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</si>
  <si>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</si>
  <si>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</si>
  <si>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</si>
  <si>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</si>
  <si>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</si>
  <si>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</si>
  <si>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</si>
  <si>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</si>
  <si>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</si>
  <si>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</si>
  <si>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</si>
  <si>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</si>
  <si>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</si>
  <si>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</si>
  <si>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</si>
  <si>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</si>
  <si>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</si>
  <si>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</si>
  <si>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</si>
  <si>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</si>
  <si>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</si>
  <si>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</si>
  <si>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</si>
  <si>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</si>
  <si>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</si>
  <si>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</si>
  <si>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</si>
  <si>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</si>
  <si>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</si>
  <si>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</si>
  <si>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</si>
  <si>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</si>
  <si>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</si>
  <si>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</si>
  <si>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</si>
  <si>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</si>
  <si>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</si>
  <si>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</si>
  <si>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</si>
  <si>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</si>
  <si>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</si>
  <si>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</si>
  <si>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</si>
  <si>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</si>
  <si>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</si>
  <si>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</si>
  <si>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</si>
  <si>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</si>
  <si>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</si>
  <si>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</si>
  <si>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</si>
  <si>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</si>
  <si>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</si>
  <si>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</si>
  <si>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</si>
  <si>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</si>
  <si>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</si>
  <si>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</si>
  <si>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</si>
  <si>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</si>
  <si>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</si>
  <si>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</si>
  <si>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</si>
  <si>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</si>
  <si>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</si>
  <si>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</si>
  <si>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</si>
  <si>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</si>
  <si>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</si>
  <si>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</si>
  <si>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</si>
  <si>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</si>
  <si>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</si>
  <si>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</si>
  <si>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</si>
  <si>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</si>
  <si>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</si>
  <si>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</si>
  <si>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</si>
  <si>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</si>
  <si>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</si>
  <si>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</si>
  <si>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</si>
  <si>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</si>
  <si>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</si>
  <si>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</si>
  <si>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</si>
  <si>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</si>
  <si>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</si>
  <si>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</si>
  <si>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</si>
  <si>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</si>
  <si>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</si>
  <si>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</si>
  <si>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</si>
  <si>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</si>
  <si>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</si>
  <si>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</si>
  <si>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</si>
  <si>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</si>
  <si>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</si>
  <si>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</si>
  <si>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</si>
  <si>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</si>
  <si>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</si>
  <si>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</si>
  <si>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</si>
  <si>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</si>
  <si>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</si>
  <si>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</si>
  <si>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</si>
  <si>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</si>
  <si>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</si>
  <si>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</si>
  <si>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</si>
  <si>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</si>
  <si>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</si>
  <si>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</si>
  <si>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</si>
  <si>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</si>
  <si>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</si>
  <si>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</si>
  <si>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</si>
  <si>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</si>
  <si>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</si>
  <si>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</si>
  <si>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</si>
  <si>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</si>
  <si>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</si>
  <si>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</si>
  <si>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</si>
  <si>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</si>
  <si>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</si>
  <si>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</si>
  <si>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</si>
  <si>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</si>
  <si>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</si>
  <si>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</si>
  <si>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</si>
  <si>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</si>
  <si>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</si>
  <si>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</si>
  <si>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</si>
  <si>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</si>
  <si>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</si>
  <si>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</si>
  <si>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</si>
  <si>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</si>
  <si>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</si>
  <si>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</si>
  <si>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</si>
  <si>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</si>
  <si>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</si>
  <si>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</si>
  <si>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</si>
  <si>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</si>
  <si>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</si>
  <si>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</si>
  <si>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</si>
  <si>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</si>
  <si>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</si>
  <si>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</si>
  <si>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</si>
  <si>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</si>
  <si>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</si>
  <si>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</si>
  <si>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</si>
  <si>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</si>
  <si>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</si>
  <si>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</si>
  <si>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</si>
  <si>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</si>
  <si>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</si>
  <si>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</si>
  <si>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</si>
  <si>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</si>
  <si>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</si>
  <si>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</si>
  <si>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</si>
  <si>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</si>
  <si>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</si>
  <si>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</si>
  <si>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</si>
  <si>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</si>
  <si>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</si>
  <si>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</si>
  <si>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</si>
  <si>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</si>
  <si>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</si>
  <si>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</si>
  <si>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</si>
  <si>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</si>
  <si>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</si>
  <si>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</si>
  <si>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</si>
  <si>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</si>
  <si>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</si>
  <si>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</si>
  <si>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</si>
  <si>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</si>
  <si>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</si>
  <si>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</si>
  <si>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</si>
  <si>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</si>
  <si>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</si>
  <si>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</si>
  <si>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</si>
  <si>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</si>
  <si>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</si>
  <si>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</si>
  <si>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</si>
  <si>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</si>
  <si>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</si>
  <si>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</si>
  <si>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</si>
  <si>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</si>
  <si>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</si>
  <si>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</si>
  <si>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</si>
  <si>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</si>
  <si>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</si>
  <si>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</si>
  <si>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</si>
  <si>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</si>
  <si>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</si>
  <si>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</si>
  <si>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</si>
  <si>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</si>
  <si>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</si>
  <si>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</si>
  <si>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</si>
  <si>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</si>
  <si>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</si>
  <si>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</si>
  <si>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</si>
  <si>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</si>
  <si>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</si>
  <si>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</si>
  <si>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</si>
  <si>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</si>
  <si>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</si>
  <si>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</si>
  <si>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</si>
  <si>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</si>
  <si>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</si>
  <si>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</si>
  <si>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</si>
  <si>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</si>
  <si>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</si>
  <si>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</si>
  <si>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</si>
  <si>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</si>
  <si>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</si>
  <si>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</si>
  <si>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</si>
  <si>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</si>
  <si>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</si>
  <si>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</si>
  <si>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</si>
  <si>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</si>
  <si>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</si>
  <si>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</si>
  <si>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</si>
  <si>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</si>
  <si>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</si>
  <si>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</si>
  <si>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</si>
  <si>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</si>
  <si>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</si>
  <si>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</si>
  <si>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</si>
  <si>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</si>
  <si>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</si>
  <si>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</si>
  <si>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</si>
  <si>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</si>
  <si>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</si>
  <si>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</si>
  <si>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</si>
  <si>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</si>
  <si>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</si>
  <si>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</si>
  <si>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</si>
  <si>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</si>
  <si>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</si>
  <si>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</si>
  <si>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</si>
  <si>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</si>
  <si>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</si>
  <si>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</si>
  <si>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</si>
  <si>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</si>
  <si>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</si>
  <si>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</si>
  <si>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</si>
  <si>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</si>
  <si>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</si>
  <si>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</si>
  <si>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</si>
  <si>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</si>
  <si>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</si>
  <si>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</si>
  <si>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</si>
  <si>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</si>
  <si>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</si>
  <si>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</si>
  <si>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</si>
  <si>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</si>
  <si>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</si>
  <si>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</si>
  <si>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</si>
  <si>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</si>
  <si>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</si>
  <si>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</si>
  <si>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</si>
  <si>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</si>
  <si>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</si>
  <si>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</si>
  <si>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</si>
  <si>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</si>
  <si>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</si>
  <si>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</si>
  <si>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</si>
  <si>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</si>
  <si>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</si>
  <si>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</si>
  <si>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</si>
  <si>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</si>
  <si>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</si>
  <si>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</si>
  <si>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</si>
  <si>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</si>
  <si>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</si>
  <si>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</si>
  <si>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</si>
  <si>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</si>
  <si>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</si>
  <si>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</si>
  <si>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</si>
  <si>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</si>
  <si>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</si>
  <si>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</si>
  <si>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</si>
  <si>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</si>
  <si>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</si>
  <si>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</si>
  <si>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</si>
  <si>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</si>
  <si>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</si>
  <si>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</si>
  <si>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</si>
  <si>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</si>
  <si>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</si>
  <si>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</si>
  <si>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</si>
  <si>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</si>
  <si>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</si>
  <si>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</si>
  <si>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</si>
  <si>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</si>
  <si>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</si>
  <si>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</si>
  <si>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</si>
  <si>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</si>
  <si>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</si>
  <si>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</si>
  <si>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</si>
  <si>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</si>
  <si>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</si>
  <si>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</si>
  <si>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</si>
  <si>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</si>
  <si>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</si>
  <si>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</si>
  <si>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</si>
  <si>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</si>
  <si>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</si>
  <si>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</si>
  <si>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</si>
  <si>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</si>
  <si>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</si>
  <si>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</si>
  <si>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</si>
  <si>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</si>
  <si>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</si>
  <si>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</si>
  <si>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</si>
  <si>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</si>
  <si>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</si>
  <si>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</si>
  <si>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</si>
  <si>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</si>
  <si>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</si>
  <si>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</si>
  <si>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</si>
  <si>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</si>
  <si>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</si>
  <si>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</si>
  <si>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</si>
  <si>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</si>
  <si>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</si>
  <si>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</si>
  <si>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</si>
  <si>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</si>
  <si>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</si>
  <si>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</si>
  <si>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</si>
  <si>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</si>
  <si>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</si>
  <si>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</si>
  <si>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</si>
  <si>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</si>
  <si>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</si>
  <si>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</si>
  <si>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</si>
  <si>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</si>
  <si>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</si>
  <si>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</si>
  <si>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</si>
  <si>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</si>
  <si>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</si>
  <si>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</si>
  <si>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</si>
  <si>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</si>
  <si>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</si>
  <si>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</si>
  <si>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</si>
  <si>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</si>
  <si>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</si>
  <si>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</si>
  <si>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</si>
  <si>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</si>
  <si>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</si>
  <si>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</si>
  <si>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</si>
  <si>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</si>
  <si>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</si>
  <si>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</si>
  <si>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</si>
  <si>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</si>
  <si>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</si>
  <si>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</si>
  <si>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</si>
  <si>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</si>
  <si>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</si>
  <si>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</si>
  <si>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</si>
  <si>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</si>
  <si>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</si>
  <si>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</si>
  <si>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</si>
  <si>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</si>
  <si>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</si>
  <si>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</si>
  <si>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</si>
  <si>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</si>
  <si>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</si>
  <si>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</si>
  <si>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</si>
  <si>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</si>
  <si>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</si>
  <si>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</si>
  <si>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</si>
  <si>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</si>
  <si>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</si>
  <si>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</si>
  <si>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</si>
  <si>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</si>
  <si>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</si>
  <si>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</si>
  <si>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</si>
  <si>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</si>
  <si>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</si>
  <si>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</si>
  <si>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</si>
  <si>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</si>
  <si>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</si>
  <si>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</si>
  <si>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</si>
  <si>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</si>
  <si>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</si>
  <si>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</si>
  <si>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</si>
  <si>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</si>
  <si>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</si>
  <si>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</si>
  <si>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</si>
  <si>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</si>
  <si>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</si>
  <si>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</si>
  <si>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</si>
  <si>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</si>
  <si>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</si>
  <si>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</si>
  <si>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</si>
  <si>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</si>
  <si>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</si>
  <si>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</si>
  <si>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</si>
  <si>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</si>
  <si>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</si>
  <si>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</si>
  <si>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</si>
  <si>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</si>
  <si>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</si>
  <si>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</si>
  <si>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</si>
  <si>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</si>
  <si>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</si>
  <si>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</si>
  <si>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</si>
  <si>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</si>
  <si>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</si>
  <si>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</si>
  <si>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</si>
  <si>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</si>
  <si>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</si>
  <si>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</si>
  <si>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</si>
  <si>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</si>
  <si>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</si>
  <si>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</si>
  <si>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</si>
  <si>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</si>
  <si>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</si>
  <si>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</si>
  <si>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</si>
  <si>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</si>
  <si>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</si>
  <si>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</si>
  <si>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</si>
  <si>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</si>
  <si>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</si>
  <si>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</si>
  <si>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</si>
  <si>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</si>
  <si>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</si>
  <si>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</si>
  <si>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</si>
  <si>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</si>
  <si>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</si>
  <si>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</si>
  <si>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</si>
  <si>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</si>
  <si>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</si>
  <si>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</si>
  <si>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</si>
  <si>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</si>
  <si>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</si>
  <si>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</si>
  <si>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</si>
  <si>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</si>
  <si>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</si>
  <si>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</si>
  <si>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</si>
  <si>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</si>
  <si>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</si>
  <si>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</si>
  <si>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</si>
  <si>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</si>
  <si>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</si>
  <si>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</si>
  <si>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</si>
  <si>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</si>
  <si>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</si>
  <si>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</si>
  <si>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</si>
  <si>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</si>
  <si>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</si>
  <si>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</si>
  <si>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</si>
  <si>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</si>
  <si>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</si>
  <si>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</si>
  <si>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</si>
  <si>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</si>
  <si>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</si>
  <si>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</si>
  <si>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</si>
  <si>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</si>
  <si>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</si>
  <si>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</si>
  <si>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</si>
  <si>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</si>
  <si>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</si>
  <si>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</si>
  <si>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</si>
  <si>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</si>
  <si>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</si>
  <si>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</si>
  <si>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</si>
  <si>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</si>
  <si>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</si>
  <si>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</si>
  <si>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</si>
  <si>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</si>
  <si>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</si>
  <si>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</si>
  <si>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</si>
  <si>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</si>
  <si>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</si>
  <si>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</si>
  <si>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</si>
  <si>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</si>
  <si>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</si>
  <si>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</si>
  <si>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</si>
  <si>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</si>
  <si>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</si>
  <si>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</si>
  <si>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</si>
  <si>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</si>
  <si>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</si>
  <si>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</si>
  <si>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</si>
  <si>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</si>
  <si>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</si>
  <si>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</si>
  <si>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</si>
  <si>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</si>
  <si>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</si>
  <si>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</si>
  <si>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</si>
  <si>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</si>
  <si>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</si>
  <si>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</si>
  <si>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</si>
  <si>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</si>
  <si>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</si>
  <si>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</si>
  <si>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</si>
  <si>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</si>
  <si>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</si>
  <si>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</si>
  <si>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</si>
  <si>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</si>
  <si>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</si>
  <si>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</si>
  <si>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</si>
  <si>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</si>
  <si>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</si>
  <si>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</si>
  <si>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</si>
  <si>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</si>
  <si>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</si>
  <si>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</si>
  <si>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</si>
  <si>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</si>
  <si>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</si>
  <si>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</si>
  <si>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</si>
  <si>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</si>
  <si>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</si>
  <si>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</si>
  <si>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</si>
  <si>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</si>
  <si>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</si>
  <si>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</si>
  <si>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</si>
  <si>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</si>
  <si>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</si>
  <si>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</si>
  <si>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</si>
  <si>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</si>
  <si>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</si>
  <si>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</si>
  <si>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</si>
  <si>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</si>
  <si>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</si>
  <si>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</si>
  <si>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</si>
  <si>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</si>
  <si>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</si>
  <si>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</si>
  <si>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</si>
  <si>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</si>
  <si>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</si>
  <si>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</si>
  <si>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</si>
  <si>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</si>
  <si>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</si>
  <si>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</si>
  <si>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</si>
  <si>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</si>
  <si>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</si>
  <si>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</si>
  <si>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</si>
  <si>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</si>
  <si>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</si>
  <si>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</si>
  <si>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</si>
  <si>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</si>
  <si>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</si>
  <si>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</si>
  <si>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</si>
  <si>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</si>
  <si>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</si>
  <si>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</si>
  <si>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</si>
  <si>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</si>
  <si>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</si>
  <si>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</si>
  <si>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</si>
  <si>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</si>
  <si>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</si>
  <si>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</si>
  <si>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</si>
  <si>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</si>
  <si>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</si>
  <si>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</si>
  <si>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</si>
  <si>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</si>
  <si>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</si>
  <si>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</si>
  <si>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</si>
  <si>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</si>
  <si>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</si>
  <si>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</si>
  <si>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</si>
  <si>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</si>
  <si>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</si>
  <si>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</si>
  <si>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</si>
  <si>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</si>
  <si>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</si>
  <si>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</si>
  <si>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</si>
  <si>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</si>
  <si>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</si>
  <si>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</si>
  <si>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</si>
  <si>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</si>
  <si>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</si>
  <si>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</si>
  <si>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</si>
  <si>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</si>
  <si>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</si>
  <si>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</si>
  <si>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</si>
  <si>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</si>
  <si>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</si>
  <si>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</si>
  <si>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</si>
  <si>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</si>
  <si>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</si>
  <si>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</si>
  <si>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</si>
  <si>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</si>
  <si>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</si>
  <si>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</si>
  <si>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</si>
  <si>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</si>
  <si>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</si>
  <si>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</si>
  <si>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</si>
  <si>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</si>
  <si>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</si>
  <si>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</si>
  <si>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</si>
  <si>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</si>
  <si>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</si>
  <si>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</si>
  <si>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</si>
  <si>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</si>
  <si>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</si>
  <si>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</si>
  <si>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</si>
  <si>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</si>
  <si>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</si>
  <si>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</si>
  <si>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</si>
  <si>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</si>
  <si>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</si>
  <si>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</si>
  <si>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</si>
  <si>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</si>
  <si>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</si>
  <si>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</si>
  <si>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</si>
  <si>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</si>
  <si>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</si>
  <si>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</si>
  <si>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</si>
  <si>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</si>
  <si>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</si>
  <si>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</si>
  <si>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</si>
  <si>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</si>
  <si>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</si>
  <si>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</si>
  <si>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</si>
  <si>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</si>
  <si>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</si>
  <si>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</si>
  <si>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</si>
  <si>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</si>
  <si>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</si>
  <si>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</si>
  <si>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</si>
  <si>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</si>
  <si>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</si>
  <si>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</si>
  <si>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</si>
  <si>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</si>
  <si>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</si>
  <si>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</si>
  <si>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</si>
  <si>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</si>
  <si>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</si>
  <si>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</si>
  <si>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</si>
  <si>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</si>
  <si>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</si>
  <si>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</si>
  <si>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</si>
  <si>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</si>
  <si>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</si>
  <si>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</si>
  <si>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</si>
  <si>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</si>
  <si>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</si>
  <si>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</si>
  <si>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</si>
  <si>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</si>
  <si>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</si>
  <si>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</si>
  <si>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</si>
  <si>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</si>
  <si>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</si>
  <si>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</si>
  <si>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</si>
  <si>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</si>
  <si>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</si>
  <si>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</si>
  <si>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</si>
  <si>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</si>
  <si>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</si>
  <si>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</si>
  <si>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</si>
  <si>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</si>
  <si>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</si>
  <si>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</si>
  <si>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</si>
  <si>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</si>
  <si>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</si>
  <si>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</si>
  <si>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</si>
  <si>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</si>
  <si>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</si>
  <si>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</si>
  <si>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</si>
  <si>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</si>
  <si>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</si>
  <si>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</si>
  <si>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</si>
  <si>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</si>
  <si>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</si>
  <si>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</si>
  <si>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</si>
  <si>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</si>
  <si>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</si>
  <si>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</si>
  <si>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</si>
  <si>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</si>
  <si>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</si>
  <si>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</si>
  <si>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</si>
  <si>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</si>
  <si>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</si>
  <si>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</si>
  <si>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</si>
  <si>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</si>
  <si>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</si>
  <si>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</si>
  <si>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</si>
  <si>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</si>
  <si>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</si>
  <si>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</si>
  <si>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</si>
  <si>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</si>
  <si>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</si>
  <si>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</si>
  <si>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</si>
  <si>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</si>
  <si>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</si>
  <si>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</si>
  <si>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</si>
  <si>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</si>
  <si>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</si>
  <si>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</si>
  <si>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</si>
  <si>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</si>
  <si>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</si>
  <si>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</si>
  <si>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</si>
  <si>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</si>
  <si>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</si>
  <si>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</si>
  <si>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</si>
  <si>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</si>
  <si>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</si>
  <si>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</si>
  <si>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</si>
  <si>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</si>
  <si>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</si>
  <si>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</si>
  <si>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</si>
  <si>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</si>
  <si>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</si>
  <si>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</si>
  <si>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</si>
  <si>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</si>
  <si>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</si>
  <si>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</si>
  <si>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</si>
  <si>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</si>
  <si>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</si>
  <si>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</si>
  <si>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</si>
  <si>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</si>
  <si>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</si>
  <si>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</si>
  <si>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</si>
  <si>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</si>
  <si>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</si>
  <si>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</si>
  <si>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</si>
  <si>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</si>
  <si>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</si>
  <si>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</si>
  <si>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</si>
  <si>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</si>
  <si>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</si>
  <si>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</si>
  <si>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</si>
  <si>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</si>
  <si>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</si>
  <si>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</si>
  <si>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</si>
  <si>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</si>
  <si>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</si>
  <si>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</si>
  <si>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</si>
  <si>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</si>
  <si>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</si>
  <si>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</si>
  <si>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</si>
  <si>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</si>
  <si>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</si>
  <si>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</si>
  <si>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</si>
  <si>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</si>
  <si>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</si>
  <si>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</si>
  <si>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</si>
  <si>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</si>
  <si>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</si>
  <si>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</si>
  <si>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</si>
  <si>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</si>
  <si>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</si>
  <si>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</si>
  <si>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</si>
  <si>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</si>
  <si>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</si>
  <si>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</si>
  <si>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</si>
  <si>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</si>
  <si>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</si>
  <si>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</si>
  <si>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</si>
  <si>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</si>
  <si>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</si>
  <si>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</si>
  <si>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</si>
  <si>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</si>
  <si>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</si>
  <si>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</si>
  <si>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</si>
  <si>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</si>
  <si>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</si>
  <si>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</si>
  <si>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</si>
  <si>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</si>
  <si>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</si>
  <si>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</si>
  <si>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</si>
  <si>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</si>
  <si>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</si>
  <si>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</si>
  <si>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</si>
  <si>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</si>
  <si>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</si>
  <si>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</si>
  <si>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</si>
  <si>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</si>
  <si>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</si>
  <si>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</si>
  <si>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</si>
  <si>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</si>
  <si>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</si>
  <si>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</si>
  <si>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</si>
  <si>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</si>
  <si>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</si>
  <si>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</si>
  <si>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</si>
  <si>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</si>
  <si>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</si>
  <si>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</si>
  <si>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</si>
  <si>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</si>
  <si>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</si>
  <si>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</si>
  <si>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</si>
  <si>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</si>
  <si>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</si>
  <si>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</si>
  <si>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</si>
  <si>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</si>
  <si>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</si>
  <si>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</si>
  <si>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</si>
  <si>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</si>
  <si>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</si>
  <si>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</si>
  <si>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</si>
  <si>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</si>
  <si>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</si>
  <si>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</si>
  <si>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</si>
  <si>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</si>
  <si>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</si>
  <si>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</si>
  <si>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</si>
  <si>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</si>
  <si>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</si>
  <si>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</si>
  <si>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</si>
  <si>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</si>
  <si>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</si>
  <si>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</si>
  <si>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</si>
  <si>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</si>
  <si>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</si>
  <si>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</si>
  <si>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</si>
  <si>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</si>
  <si>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</si>
  <si>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</si>
  <si>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</si>
  <si>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</si>
  <si>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</si>
  <si>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</si>
  <si>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</si>
  <si>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</si>
  <si>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</si>
  <si>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</si>
  <si>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</si>
  <si>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</si>
  <si>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</si>
  <si>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</si>
  <si>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</si>
  <si>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</si>
  <si>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</si>
  <si>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</si>
  <si>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</si>
  <si>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</si>
  <si>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</si>
  <si>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</si>
  <si>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</si>
  <si>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</si>
  <si>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</si>
  <si>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</si>
  <si>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</si>
  <si>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</si>
  <si>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</si>
  <si>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</si>
  <si>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</si>
  <si>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</si>
  <si>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</si>
  <si>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</si>
  <si>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</si>
  <si>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</si>
  <si>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</si>
  <si>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</si>
  <si>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</si>
  <si>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</si>
  <si>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</si>
  <si>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</si>
  <si>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</si>
  <si>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</si>
  <si>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</si>
  <si>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</si>
  <si>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</si>
  <si>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</si>
  <si>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</si>
  <si>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</si>
  <si>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</si>
  <si>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</si>
  <si>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</si>
  <si>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</si>
  <si>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</si>
  <si>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</si>
  <si>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</si>
  <si>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</si>
  <si>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</si>
  <si>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</si>
  <si>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</si>
  <si>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</si>
  <si>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</si>
  <si>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</si>
  <si>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</si>
  <si>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</si>
  <si>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</si>
  <si>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</si>
  <si>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</si>
  <si>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</si>
  <si>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</si>
  <si>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</si>
  <si>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</si>
  <si>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</si>
  <si>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</si>
  <si>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</si>
  <si>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</si>
  <si>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</si>
  <si>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</si>
  <si>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</si>
  <si>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</si>
  <si>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</si>
  <si>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</si>
  <si>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</si>
  <si>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</si>
  <si>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</si>
  <si>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</si>
  <si>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</si>
  <si>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</si>
  <si>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</si>
  <si>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</si>
  <si>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</si>
  <si>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</si>
  <si>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</si>
  <si>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</si>
  <si>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</si>
  <si>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</si>
  <si>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</si>
  <si>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</si>
  <si>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</si>
  <si>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</si>
  <si>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</si>
  <si>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</si>
  <si>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</si>
  <si>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</si>
  <si>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</si>
  <si>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</si>
  <si>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</si>
  <si>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</si>
  <si>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</si>
  <si>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</si>
  <si>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</si>
  <si>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</si>
  <si>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</si>
  <si>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</si>
  <si>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</si>
  <si>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</si>
  <si>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</si>
  <si>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</si>
  <si>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</si>
  <si>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</si>
  <si>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</si>
  <si>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</si>
  <si>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</si>
  <si>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</si>
  <si>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</si>
  <si>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</si>
  <si>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</si>
  <si>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</si>
  <si>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</si>
  <si>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</si>
  <si>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</si>
  <si>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</si>
  <si>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</si>
  <si>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</si>
  <si>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</si>
  <si>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</si>
  <si>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</si>
  <si>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</si>
  <si>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</si>
  <si>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</si>
  <si>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</si>
  <si>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</si>
  <si>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</si>
  <si>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</si>
  <si>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</si>
  <si>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</si>
  <si>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</si>
  <si>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</si>
  <si>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</si>
  <si>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</si>
  <si>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</si>
  <si>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</si>
  <si>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</si>
  <si>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</si>
  <si>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</si>
  <si>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</si>
  <si>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</si>
  <si>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</si>
  <si>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</si>
  <si>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</si>
  <si>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</si>
  <si>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</si>
  <si>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</si>
  <si>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</si>
  <si>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</si>
  <si>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</si>
  <si>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</si>
  <si>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</si>
  <si>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</si>
  <si>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</si>
  <si>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</si>
  <si>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</si>
  <si>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</si>
  <si>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</si>
  <si>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</si>
  <si>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</si>
  <si>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</si>
  <si>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</si>
  <si>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</si>
  <si>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</si>
  <si>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</si>
  <si>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</si>
  <si>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</si>
  <si>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</si>
  <si>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</si>
  <si>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</si>
  <si>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</si>
  <si>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</si>
  <si>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</si>
  <si>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</si>
  <si>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</si>
  <si>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</si>
  <si>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</si>
  <si>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</si>
  <si>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</si>
  <si>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</si>
  <si>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</si>
  <si>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</si>
  <si>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</si>
  <si>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</si>
  <si>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</si>
  <si>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</si>
  <si>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</si>
  <si>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</si>
  <si>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</si>
  <si>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</si>
  <si>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</si>
  <si>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</si>
  <si>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</si>
  <si>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</si>
  <si>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</si>
  <si>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</si>
  <si>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</si>
  <si>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</si>
  <si>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</si>
  <si>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</si>
  <si>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</si>
  <si>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</si>
  <si>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</si>
  <si>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</si>
  <si>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</si>
  <si>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</si>
  <si>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</si>
  <si>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</si>
  <si>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</si>
  <si>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</si>
  <si>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</si>
  <si>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</si>
  <si>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</si>
  <si>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</si>
  <si>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</si>
  <si>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</si>
  <si>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</si>
  <si>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</si>
  <si>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</si>
  <si>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</si>
  <si>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</si>
  <si>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</si>
  <si>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</si>
  <si>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</si>
  <si>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</si>
  <si>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</si>
  <si>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</si>
  <si>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</si>
  <si>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</si>
  <si>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</si>
  <si>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</si>
  <si>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</si>
  <si>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</si>
  <si>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</si>
  <si>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</si>
  <si>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</si>
  <si>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</si>
  <si>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</si>
  <si>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</si>
  <si>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</si>
  <si>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</si>
  <si>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</si>
  <si>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</si>
  <si>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</si>
  <si>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</si>
  <si>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</si>
  <si>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</si>
  <si>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</si>
  <si>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</si>
  <si>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</si>
  <si>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</si>
  <si>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</si>
  <si>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</si>
  <si>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</si>
  <si>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</si>
  <si>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</si>
  <si>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</si>
  <si>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</si>
  <si>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</si>
  <si>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</si>
  <si>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</si>
  <si>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</si>
  <si>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</si>
  <si>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</si>
  <si>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</si>
  <si>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</si>
  <si>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</si>
  <si>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</si>
  <si>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</si>
  <si>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</si>
  <si>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</si>
  <si>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</si>
  <si>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</si>
  <si>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</si>
  <si>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</si>
  <si>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</si>
  <si>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</si>
  <si>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</si>
  <si>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</si>
  <si>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</si>
  <si>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</si>
  <si>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</si>
  <si>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</si>
  <si>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</si>
  <si>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</si>
  <si>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</si>
  <si>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</si>
  <si>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</si>
  <si>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</si>
  <si>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</si>
  <si>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</si>
  <si>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</si>
  <si>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</si>
  <si>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</si>
  <si>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</si>
  <si>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</si>
  <si>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</si>
  <si>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</si>
  <si>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</si>
  <si>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</si>
  <si>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</si>
  <si>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</si>
  <si>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</si>
  <si>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</si>
  <si>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</si>
  <si>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</si>
  <si>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</si>
  <si>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</si>
  <si>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</si>
  <si>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</si>
  <si>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</si>
  <si>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</si>
  <si>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</si>
  <si>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</si>
  <si>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</si>
  <si>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</si>
  <si>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</si>
  <si>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</si>
  <si>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</si>
  <si>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</si>
  <si>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</si>
  <si>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</si>
  <si>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</si>
  <si>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</si>
  <si>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</si>
  <si>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</si>
  <si>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</si>
  <si>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</si>
  <si>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</si>
  <si>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</si>
  <si>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</si>
  <si>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</si>
  <si>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</si>
  <si>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</si>
  <si>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</si>
  <si>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</si>
  <si>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</si>
  <si>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</si>
  <si>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</si>
  <si>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</si>
  <si>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</si>
  <si>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</si>
  <si>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</si>
  <si>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</si>
  <si>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</si>
  <si>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</si>
  <si>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</si>
  <si>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</si>
  <si>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</si>
  <si>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</si>
  <si>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</si>
  <si>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</si>
  <si>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</si>
  <si>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</si>
  <si>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</si>
  <si>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</si>
  <si>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</si>
  <si>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</si>
  <si>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</si>
  <si>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</si>
  <si>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</si>
  <si>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</si>
  <si>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</si>
  <si>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</si>
  <si>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</si>
  <si>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</si>
  <si>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</si>
  <si>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</si>
  <si>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</si>
  <si>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</si>
  <si>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</si>
  <si>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</si>
  <si>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</si>
  <si>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</si>
  <si>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</si>
  <si>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</si>
  <si>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</si>
  <si>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</si>
  <si>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</si>
  <si>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</si>
  <si>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</si>
  <si>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</si>
  <si>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</si>
  <si>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</si>
  <si>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</si>
  <si>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</si>
  <si>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</si>
  <si>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</si>
  <si>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</si>
  <si>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</si>
  <si>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</si>
  <si>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</si>
  <si>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</si>
  <si>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</si>
  <si>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</si>
  <si>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</si>
  <si>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</si>
  <si>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</si>
  <si>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</si>
  <si>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</si>
  <si>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</si>
  <si>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</si>
  <si>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</si>
  <si>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</si>
  <si>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</si>
  <si>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</si>
  <si>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</si>
  <si>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</si>
  <si>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</si>
  <si>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</si>
  <si>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</si>
  <si>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</si>
  <si>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</si>
  <si>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</si>
  <si>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</si>
  <si>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</si>
  <si>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</si>
  <si>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</si>
  <si>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</si>
  <si>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</si>
  <si>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</si>
  <si>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</si>
  <si>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</si>
  <si>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</si>
  <si>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</si>
  <si>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</si>
  <si>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</si>
  <si>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</si>
  <si>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</si>
  <si>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</si>
  <si>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</si>
  <si>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</si>
  <si>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</si>
  <si>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</si>
  <si>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</si>
  <si>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</si>
  <si>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</si>
  <si>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</si>
  <si>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</si>
  <si>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</si>
  <si>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</si>
  <si>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</si>
  <si>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</si>
  <si>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</si>
  <si>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</si>
  <si>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</si>
  <si>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</si>
  <si>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</si>
  <si>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</si>
  <si>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</si>
  <si>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</si>
  <si>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</si>
  <si>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</si>
  <si>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</si>
  <si>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</si>
  <si>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</si>
  <si>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</si>
  <si>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</si>
  <si>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</si>
  <si>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</si>
  <si>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</si>
  <si>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</si>
  <si>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</si>
  <si>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</si>
  <si>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</si>
  <si>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</si>
  <si>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</si>
  <si>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</si>
  <si>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</si>
  <si>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</si>
  <si>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</si>
  <si>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</si>
  <si>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</si>
  <si>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</si>
  <si>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</si>
  <si>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</si>
  <si>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</si>
  <si>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</si>
  <si>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</si>
  <si>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</si>
  <si>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</si>
  <si>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</si>
  <si>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</si>
  <si>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</si>
  <si>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</si>
  <si>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</si>
  <si>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</si>
  <si>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</si>
  <si>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</si>
  <si>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</si>
  <si>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</si>
  <si>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</si>
  <si>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</si>
  <si>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</si>
  <si>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</si>
  <si>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</si>
  <si>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</si>
  <si>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</si>
  <si>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</si>
  <si>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</si>
  <si>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</si>
  <si>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</si>
  <si>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</si>
  <si>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</si>
  <si>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</si>
  <si>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</si>
  <si>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</si>
  <si>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</si>
  <si>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</si>
  <si>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</si>
  <si>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</si>
  <si>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</si>
  <si>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</si>
  <si>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</si>
  <si>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</si>
  <si>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</si>
  <si>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</si>
  <si>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</si>
  <si>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</si>
  <si>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</si>
  <si>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</si>
  <si>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</si>
  <si>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</si>
  <si>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</si>
  <si>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</si>
  <si>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</si>
  <si>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</si>
  <si>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</si>
  <si>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</si>
  <si>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</si>
  <si>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</si>
  <si>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</si>
  <si>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</si>
  <si>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</si>
  <si>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</si>
  <si>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</si>
  <si>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</si>
  <si>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</si>
  <si>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</si>
  <si>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</si>
  <si>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</si>
  <si>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</si>
  <si>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</si>
  <si>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</si>
  <si>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</si>
  <si>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</si>
  <si>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</si>
  <si>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</si>
  <si>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</si>
  <si>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</si>
  <si>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</si>
  <si>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</si>
  <si>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</si>
  <si>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</si>
  <si>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</si>
  <si>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</si>
  <si>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</si>
  <si>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</si>
  <si>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</si>
  <si>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</si>
  <si>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</si>
  <si>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</si>
  <si>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</si>
  <si>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</si>
  <si>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</si>
  <si>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</si>
  <si>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</si>
  <si>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</si>
  <si>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</si>
  <si>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</si>
  <si>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</si>
  <si>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</si>
  <si>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</si>
  <si>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</si>
  <si>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</si>
  <si>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</si>
  <si>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</si>
  <si>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</si>
  <si>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</si>
  <si>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</si>
  <si>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</si>
  <si>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</si>
  <si>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</si>
  <si>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</si>
  <si>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</si>
  <si>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</si>
  <si>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</si>
  <si>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</si>
  <si>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</si>
  <si>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</si>
  <si>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</si>
  <si>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</si>
  <si>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</si>
  <si>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</si>
  <si>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</si>
  <si>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</si>
  <si>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</si>
  <si>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</si>
  <si>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</si>
  <si>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</si>
  <si>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</si>
  <si>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</si>
  <si>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</si>
  <si>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</si>
  <si>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</si>
  <si>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</si>
  <si>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</si>
  <si>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</si>
  <si>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</si>
  <si>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</si>
  <si>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</si>
  <si>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</si>
  <si>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</si>
  <si>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</si>
  <si>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</si>
  <si>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</si>
  <si>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</si>
  <si>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</si>
  <si>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</si>
  <si>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</si>
  <si>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</si>
  <si>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</si>
  <si>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</si>
  <si>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</si>
  <si>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</si>
  <si>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</si>
  <si>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</si>
  <si>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</si>
  <si>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</si>
  <si>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</si>
  <si>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</si>
  <si>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</si>
  <si>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</si>
  <si>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</si>
  <si>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</si>
  <si>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</si>
  <si>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</si>
  <si>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</si>
  <si>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</si>
  <si>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</si>
  <si>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</si>
  <si>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</si>
  <si>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</si>
  <si>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</si>
  <si>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</si>
  <si>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</si>
  <si>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</si>
  <si>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</si>
  <si>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</si>
  <si>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</si>
  <si>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</si>
  <si>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</si>
  <si>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</si>
  <si>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</si>
  <si>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</si>
  <si>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</si>
  <si>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</si>
  <si>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</si>
  <si>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</si>
  <si>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</si>
  <si>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</si>
  <si>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</si>
  <si>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</si>
  <si>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</si>
  <si>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</si>
  <si>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</si>
  <si>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</si>
  <si>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</si>
  <si>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</si>
  <si>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</si>
  <si>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</si>
  <si>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</si>
  <si>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</si>
  <si>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</si>
  <si>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</si>
  <si>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</si>
  <si>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</si>
  <si>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</si>
  <si>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</si>
  <si>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</si>
  <si>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</si>
  <si>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</si>
  <si>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</si>
  <si>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</si>
  <si>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</si>
  <si>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</si>
  <si>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</si>
  <si>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</si>
  <si>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</si>
  <si>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</si>
  <si>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</si>
  <si>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</si>
  <si>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</si>
  <si>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</si>
  <si>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</si>
  <si>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</si>
  <si>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</si>
  <si>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</si>
  <si>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</si>
  <si>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</si>
  <si>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</si>
  <si>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</si>
  <si>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</si>
  <si>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</si>
  <si>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</si>
  <si>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</si>
  <si>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</si>
  <si>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</si>
  <si>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</si>
  <si>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</si>
  <si>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</si>
  <si>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</si>
  <si>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</si>
  <si>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</si>
  <si>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</si>
  <si>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</si>
  <si>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</si>
  <si>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</si>
  <si>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</si>
  <si>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</si>
  <si>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</si>
  <si>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</si>
  <si>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</si>
  <si>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</si>
  <si>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</si>
  <si>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</si>
  <si>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</si>
  <si>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</si>
  <si>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</si>
  <si>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</si>
  <si>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</si>
  <si>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</si>
  <si>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</si>
  <si>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</si>
  <si>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</si>
  <si>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</si>
  <si>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</si>
  <si>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</si>
  <si>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</si>
  <si>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</si>
  <si>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</si>
  <si>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</si>
  <si>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</si>
  <si>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</si>
  <si>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</si>
  <si>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</si>
  <si>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</si>
  <si>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</si>
  <si>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</si>
  <si>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</si>
  <si>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</si>
  <si>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</si>
  <si>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</si>
  <si>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</si>
  <si>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</si>
  <si>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</si>
  <si>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</si>
  <si>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</si>
  <si>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</si>
  <si>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</si>
  <si>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</si>
  <si>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</si>
  <si>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</si>
  <si>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</si>
  <si>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</si>
  <si>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</si>
  <si>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</si>
  <si>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</si>
  <si>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</si>
  <si>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</si>
  <si>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</si>
  <si>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</si>
  <si>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</si>
  <si>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</si>
  <si>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</si>
  <si>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</si>
  <si>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</si>
  <si>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</si>
  <si>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</si>
  <si>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</si>
  <si>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</si>
  <si>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</si>
  <si>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</si>
  <si>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</si>
  <si>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</si>
  <si>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</si>
  <si>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</si>
  <si>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</si>
  <si>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</si>
  <si>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</si>
  <si>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</si>
  <si>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</si>
  <si>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</si>
  <si>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</si>
  <si>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</si>
  <si>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</si>
  <si>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</si>
  <si>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</si>
  <si>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</si>
  <si>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</si>
  <si>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</si>
  <si>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</si>
  <si>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</si>
  <si>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</si>
  <si>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</si>
  <si>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</si>
  <si>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</si>
  <si>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</si>
  <si>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</si>
  <si>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</si>
  <si>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</si>
  <si>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</si>
  <si>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</si>
  <si>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</si>
  <si>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</si>
  <si>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</si>
  <si>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</si>
  <si>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</si>
  <si>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</si>
  <si>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</si>
  <si>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</si>
  <si>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</si>
  <si>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</si>
  <si>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</si>
  <si>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</si>
  <si>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</si>
  <si>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</si>
  <si>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</si>
  <si>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</si>
  <si>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</si>
  <si>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</si>
  <si>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</si>
  <si>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</si>
  <si>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</si>
  <si>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</si>
  <si>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</si>
  <si>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</si>
  <si>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</si>
  <si>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</si>
  <si>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</si>
  <si>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</si>
  <si>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</si>
  <si>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</si>
  <si>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</si>
  <si>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</si>
  <si>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</si>
  <si>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</si>
  <si>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</si>
  <si>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</si>
  <si>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</si>
  <si>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</si>
  <si>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</si>
  <si>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</si>
  <si>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</si>
  <si>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</si>
  <si>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</si>
  <si>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</si>
  <si>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</si>
  <si>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</si>
  <si>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</si>
  <si>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</si>
  <si>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</si>
  <si>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</si>
  <si>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</si>
  <si>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</si>
  <si>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</si>
  <si>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</si>
  <si>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</si>
  <si>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</si>
  <si>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</si>
  <si>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</si>
  <si>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</si>
  <si>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</si>
  <si>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</si>
  <si>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</si>
  <si>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</si>
  <si>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</si>
  <si>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</si>
  <si>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</si>
  <si>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</si>
  <si>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</si>
  <si>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</si>
  <si>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</si>
  <si>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</si>
  <si>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</si>
  <si>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</si>
  <si>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</si>
  <si>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</si>
  <si>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</si>
  <si>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</si>
  <si>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</si>
  <si>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</si>
  <si>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</si>
  <si>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</si>
  <si>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</si>
  <si>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</si>
  <si>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</si>
  <si>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</si>
  <si>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</si>
  <si>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</si>
  <si>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</si>
  <si>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</si>
  <si>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</si>
  <si>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</si>
  <si>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</si>
  <si>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</si>
  <si>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</si>
  <si>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</si>
  <si>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</si>
  <si>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</si>
  <si>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</si>
  <si>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</si>
  <si>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</si>
  <si>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</si>
  <si>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</si>
  <si>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</si>
  <si>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</si>
  <si>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</si>
  <si>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</si>
  <si>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</si>
  <si>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</si>
  <si>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</si>
  <si>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</si>
  <si>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</si>
  <si>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</si>
  <si>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</si>
  <si>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</si>
  <si>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</si>
  <si>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</si>
  <si>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</si>
  <si>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</si>
  <si>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</si>
  <si>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</si>
  <si>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</si>
  <si>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</si>
  <si>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</si>
  <si>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</si>
  <si>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</si>
  <si>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</si>
  <si>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</si>
  <si>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</si>
  <si>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</si>
  <si>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</si>
  <si>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</si>
  <si>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</si>
  <si>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</si>
  <si>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</si>
  <si>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</si>
  <si>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</si>
  <si>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</si>
  <si>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</si>
  <si>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</si>
  <si>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</si>
  <si>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</si>
  <si>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</si>
  <si>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</si>
  <si>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</si>
  <si>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</si>
  <si>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</si>
  <si>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</si>
  <si>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</si>
  <si>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</si>
  <si>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</si>
  <si>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</si>
  <si>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</si>
  <si>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</si>
  <si>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</si>
  <si>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</si>
  <si>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</si>
  <si>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</si>
  <si>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</si>
  <si>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</si>
  <si>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</si>
  <si>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</si>
  <si>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</si>
  <si>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</si>
  <si>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</si>
  <si>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</si>
  <si>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</si>
  <si>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</si>
  <si>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</si>
  <si>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</si>
  <si>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</si>
  <si>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</si>
  <si>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</si>
  <si>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</si>
  <si>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</si>
  <si>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</si>
  <si>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</si>
  <si>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</si>
  <si>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</si>
  <si>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</si>
  <si>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</si>
  <si>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</si>
  <si>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</si>
  <si>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</si>
  <si>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</si>
  <si>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</si>
  <si>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</si>
  <si>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</si>
  <si>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</si>
  <si>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</si>
  <si>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</si>
  <si>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</si>
  <si>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</si>
  <si>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</si>
  <si>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</si>
  <si>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</si>
  <si>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</si>
  <si>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</si>
  <si>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</si>
  <si>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</si>
  <si>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</si>
  <si>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</si>
  <si>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</si>
  <si>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</si>
  <si>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</si>
  <si>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</si>
  <si>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</si>
  <si>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</si>
  <si>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</si>
  <si>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</si>
  <si>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</si>
  <si>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</si>
  <si>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</si>
  <si>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</si>
  <si>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</si>
  <si>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</si>
  <si>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</si>
  <si>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</si>
  <si>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</si>
  <si>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</si>
  <si>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</si>
  <si>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</si>
  <si>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</si>
  <si>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</si>
  <si>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</si>
  <si>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</si>
  <si>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</si>
  <si>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</si>
  <si>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</si>
  <si>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</si>
  <si>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</si>
  <si>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</si>
  <si>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</si>
  <si>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</si>
  <si>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</si>
  <si>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</si>
  <si>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</si>
  <si>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</si>
  <si>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</si>
  <si>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</si>
  <si>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</si>
  <si>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</si>
  <si>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</si>
  <si>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</si>
  <si>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</si>
  <si>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</si>
  <si>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</si>
  <si>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</si>
  <si>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</si>
  <si>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</si>
  <si>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</si>
  <si>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</si>
  <si>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</si>
  <si>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</si>
  <si>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</si>
  <si>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</si>
  <si>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</si>
  <si>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</si>
  <si>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</si>
  <si>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</si>
  <si>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</si>
  <si>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</si>
  <si>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</si>
  <si>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</si>
  <si>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</si>
  <si>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</si>
  <si>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</si>
  <si>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</si>
  <si>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</si>
  <si>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</si>
  <si>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</si>
  <si>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</si>
  <si>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</si>
  <si>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</si>
  <si>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</si>
  <si>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</si>
  <si>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</si>
  <si>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</si>
  <si>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</si>
  <si>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</si>
  <si>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</si>
  <si>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</si>
  <si>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</si>
  <si>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</si>
  <si>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</si>
  <si>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</si>
  <si>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</si>
  <si>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</si>
  <si>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</si>
  <si>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</si>
  <si>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</si>
  <si>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</si>
  <si>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</si>
  <si>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</si>
  <si>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</si>
  <si>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</si>
  <si>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</si>
  <si>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</si>
  <si>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</si>
  <si>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</si>
  <si>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</si>
  <si>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</si>
  <si>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</si>
  <si>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</si>
  <si>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</si>
  <si>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</si>
  <si>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</si>
  <si>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</si>
  <si>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</si>
  <si>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</si>
  <si>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</si>
  <si>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</si>
  <si>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</si>
  <si>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</si>
  <si>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</si>
  <si>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</si>
  <si>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</si>
  <si>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</si>
  <si>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</si>
  <si>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</si>
  <si>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</si>
  <si>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</si>
  <si>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</si>
  <si>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</si>
  <si>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</si>
  <si>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</si>
  <si>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</si>
  <si>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</si>
  <si>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</si>
  <si>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</si>
  <si>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</si>
  <si>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</si>
  <si>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</si>
  <si>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</si>
  <si>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</si>
  <si>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</si>
  <si>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</si>
  <si>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</si>
  <si>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</si>
  <si>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</si>
  <si>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</si>
  <si>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</si>
  <si>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</si>
  <si>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</si>
  <si>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</si>
  <si>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</si>
  <si>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</si>
  <si>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</si>
  <si>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</si>
  <si>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</si>
  <si>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</si>
  <si>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</si>
  <si>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</si>
  <si>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</si>
  <si>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</si>
  <si>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</si>
  <si>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</si>
  <si>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</si>
  <si>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</si>
  <si>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</si>
  <si>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</si>
  <si>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</si>
  <si>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</si>
  <si>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</si>
  <si>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</si>
  <si>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</si>
  <si>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</si>
  <si>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</si>
  <si>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</si>
  <si>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</si>
  <si>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</si>
  <si>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</si>
  <si>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</si>
  <si>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</si>
  <si>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</si>
  <si>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</si>
  <si>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</si>
  <si>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</si>
  <si>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</si>
  <si>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</si>
  <si>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</si>
  <si>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</si>
  <si>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</si>
  <si>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</si>
  <si>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</si>
  <si>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</si>
  <si>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</si>
  <si>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</si>
  <si>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</si>
  <si>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</si>
  <si>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</si>
  <si>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</si>
  <si>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</si>
  <si>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</si>
  <si>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</si>
  <si>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</si>
  <si>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</si>
  <si>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</si>
  <si>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</si>
  <si>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</si>
  <si>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</si>
  <si>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</si>
  <si>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</si>
  <si>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</si>
  <si>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</si>
  <si>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</si>
  <si>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</si>
  <si>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</si>
  <si>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</si>
  <si>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</si>
  <si>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</si>
  <si>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</si>
  <si>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</si>
  <si>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</si>
  <si>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</si>
  <si>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</si>
  <si>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</si>
  <si>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</si>
  <si>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</si>
  <si>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</si>
  <si>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</si>
  <si>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</si>
  <si>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</si>
  <si>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</si>
  <si>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</si>
  <si>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</si>
  <si>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</si>
  <si>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</si>
  <si>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</si>
  <si>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</si>
  <si>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</si>
  <si>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</si>
  <si>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</si>
  <si>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</si>
  <si>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</si>
  <si>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</si>
  <si>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</si>
  <si>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</si>
  <si>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</si>
  <si>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</si>
  <si>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</si>
  <si>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</si>
  <si>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</si>
  <si>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</si>
  <si>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</si>
  <si>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</si>
  <si>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</si>
  <si>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</si>
  <si>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</si>
  <si>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</si>
  <si>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</si>
  <si>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</si>
  <si>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</si>
  <si>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</si>
  <si>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</si>
  <si>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</si>
  <si>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</si>
  <si>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</si>
  <si>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</si>
  <si>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</si>
  <si>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</si>
  <si>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</si>
  <si>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</si>
  <si>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</si>
  <si>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</si>
  <si>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</si>
  <si>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</si>
  <si>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</si>
  <si>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</si>
  <si>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</si>
  <si>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</si>
  <si>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</si>
  <si>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</si>
  <si>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</si>
  <si>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</si>
  <si>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</si>
  <si>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</si>
  <si>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</si>
  <si>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</si>
  <si>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</si>
  <si>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</si>
  <si>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</si>
  <si>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</si>
  <si>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</si>
  <si>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</si>
  <si>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</si>
  <si>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</si>
  <si>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</si>
  <si>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</si>
  <si>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</si>
  <si>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</si>
  <si>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</si>
  <si>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</si>
  <si>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</si>
  <si>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</si>
  <si>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</si>
  <si>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</si>
  <si>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</si>
  <si>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</si>
  <si>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</si>
  <si>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</si>
  <si>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</si>
  <si>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</si>
  <si>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</si>
  <si>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</si>
  <si>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</si>
  <si>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</si>
  <si>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</si>
  <si>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</si>
  <si>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</si>
  <si>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</si>
  <si>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</si>
  <si>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</si>
  <si>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</si>
  <si>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</si>
  <si>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</si>
  <si>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</si>
  <si>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</si>
  <si>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</si>
  <si>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</si>
  <si>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</si>
  <si>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</si>
  <si>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</si>
  <si>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</si>
  <si>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</si>
  <si>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</si>
  <si>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</si>
  <si>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</si>
  <si>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</si>
  <si>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</si>
  <si>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</si>
  <si>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</si>
  <si>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</si>
  <si>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</si>
  <si>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</si>
  <si>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</si>
  <si>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</si>
  <si>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</si>
  <si>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</si>
  <si>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</si>
  <si>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</si>
  <si>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</si>
  <si>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</si>
  <si>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</si>
  <si>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</si>
  <si>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</si>
  <si>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</si>
  <si>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</si>
  <si>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</si>
  <si>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</si>
  <si>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</si>
  <si>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</si>
  <si>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</si>
  <si>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</si>
  <si>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</si>
  <si>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</si>
  <si>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</si>
  <si>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</si>
  <si>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</si>
  <si>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</si>
  <si>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</si>
  <si>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</si>
  <si>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</si>
  <si>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</si>
  <si>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</si>
  <si>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</si>
  <si>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</si>
  <si>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</si>
  <si>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</si>
  <si>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</si>
  <si>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</si>
  <si>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</si>
  <si>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</si>
  <si>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</si>
  <si>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</si>
  <si>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</si>
  <si>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</si>
  <si>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</si>
  <si>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</si>
  <si>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</si>
  <si>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</si>
  <si>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</si>
  <si>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</si>
  <si>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</si>
  <si>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</si>
  <si>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</si>
  <si>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</si>
  <si>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</si>
  <si>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</si>
  <si>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</si>
  <si>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</si>
  <si>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</si>
  <si>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</si>
  <si>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</si>
  <si>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</si>
  <si>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</si>
  <si>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</si>
  <si>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</si>
  <si>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</si>
  <si>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</si>
  <si>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</si>
  <si>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</si>
  <si>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</si>
  <si>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</si>
  <si>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</si>
  <si>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</si>
  <si>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</si>
  <si>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</si>
  <si>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</si>
  <si>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</si>
  <si>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</si>
  <si>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</si>
  <si>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</si>
  <si>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</si>
  <si>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</si>
  <si>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</si>
  <si>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</si>
  <si>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</si>
  <si>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</si>
  <si>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</si>
  <si>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</si>
  <si>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</si>
  <si>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</si>
  <si>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</si>
  <si>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</si>
  <si>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</si>
  <si>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</si>
  <si>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</si>
  <si>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</si>
  <si>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</si>
  <si>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</si>
  <si>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</si>
  <si>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</si>
  <si>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</si>
  <si>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</si>
  <si>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</si>
  <si>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</si>
  <si>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</si>
  <si>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</si>
  <si>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</si>
  <si>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</si>
  <si>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</si>
  <si>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</si>
  <si>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</si>
  <si>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</si>
  <si>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</si>
  <si>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</si>
  <si>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</si>
  <si>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</si>
  <si>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</si>
  <si>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</si>
  <si>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</si>
  <si>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</si>
  <si>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</si>
  <si>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</si>
  <si>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</si>
  <si>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</si>
  <si>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</si>
  <si>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</si>
  <si>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</si>
  <si>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</si>
  <si>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</si>
  <si>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</si>
  <si>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</si>
  <si>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</si>
  <si>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</si>
  <si>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</si>
  <si>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</si>
  <si>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</si>
  <si>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</si>
  <si>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</si>
  <si>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</si>
  <si>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</si>
  <si>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</si>
  <si>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</si>
  <si>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</si>
  <si>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</si>
  <si>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</si>
  <si>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</si>
  <si>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</si>
  <si>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</si>
  <si>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</si>
  <si>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</si>
  <si>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</si>
  <si>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</si>
  <si>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</si>
  <si>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</si>
  <si>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</si>
  <si>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</si>
  <si>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</si>
  <si>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</si>
  <si>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</si>
  <si>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</si>
  <si>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</si>
  <si>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</si>
  <si>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</si>
  <si>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</si>
  <si>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</si>
  <si>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</si>
  <si>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</si>
  <si>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</si>
  <si>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</si>
  <si>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</si>
  <si>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</si>
  <si>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</si>
  <si>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</si>
  <si>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</si>
  <si>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</si>
  <si>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</si>
  <si>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</si>
  <si>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</si>
  <si>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</si>
  <si>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</si>
  <si>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</si>
  <si>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</si>
  <si>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</si>
  <si>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</si>
  <si>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</si>
  <si>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</si>
  <si>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</si>
  <si>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</si>
  <si>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</si>
  <si>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</si>
  <si>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</si>
  <si>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</si>
  <si>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</si>
  <si>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</si>
  <si>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</si>
  <si>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</si>
  <si>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</si>
  <si>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</si>
  <si>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</si>
  <si>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</si>
  <si>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</si>
  <si>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</si>
  <si>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</si>
  <si>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</si>
  <si>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</si>
  <si>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</si>
  <si>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</si>
  <si>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</si>
  <si>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</si>
  <si>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</si>
  <si>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</si>
  <si>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</si>
  <si>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</si>
  <si>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</si>
  <si>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</si>
  <si>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</si>
  <si>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</si>
  <si>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</si>
  <si>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</si>
  <si>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</si>
  <si>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</si>
  <si>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</si>
  <si>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</si>
  <si>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</si>
  <si>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</si>
  <si>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</si>
  <si>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</si>
  <si>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</si>
  <si>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</si>
  <si>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</si>
  <si>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</si>
  <si>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</si>
  <si>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</si>
  <si>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</si>
  <si>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</si>
  <si>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</si>
  <si>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</si>
  <si>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</si>
  <si>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</si>
  <si>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</si>
  <si>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</si>
  <si>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</si>
  <si>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</si>
  <si>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</si>
  <si>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</si>
  <si>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</si>
  <si>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</si>
  <si>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</si>
  <si>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</si>
  <si>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</si>
  <si>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</si>
  <si>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</si>
  <si>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</si>
  <si>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</si>
  <si>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</si>
  <si>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</si>
  <si>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</si>
  <si>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</si>
  <si>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</si>
  <si>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</si>
  <si>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</si>
  <si>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</si>
  <si>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</si>
  <si>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</si>
  <si>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</si>
  <si>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</si>
  <si>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</si>
  <si>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</si>
  <si>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</si>
  <si>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</si>
  <si>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</si>
  <si>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</si>
  <si>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</si>
  <si>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</si>
  <si>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</si>
  <si>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</si>
  <si>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</si>
  <si>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</si>
  <si>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</si>
  <si>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</si>
  <si>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</si>
  <si>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</si>
  <si>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</si>
  <si>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</si>
  <si>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</si>
  <si>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</si>
  <si>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</si>
  <si>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</si>
  <si>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</si>
  <si>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</si>
  <si>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</si>
  <si>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</si>
  <si>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</si>
  <si>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</si>
  <si>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</si>
  <si>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</si>
  <si>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</si>
  <si>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</si>
  <si>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</si>
  <si>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</si>
  <si>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</si>
  <si>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</si>
  <si>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</si>
  <si>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</si>
  <si>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</si>
  <si>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</si>
  <si>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</si>
  <si>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</si>
  <si>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</si>
  <si>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</si>
  <si>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</si>
  <si>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</si>
  <si>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</si>
  <si>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</si>
  <si>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</si>
  <si>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</si>
  <si>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</si>
  <si>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</si>
  <si>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</si>
  <si>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</si>
  <si>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</si>
  <si>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</si>
  <si>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</si>
  <si>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</si>
  <si>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</si>
  <si>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</si>
  <si>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</si>
  <si>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</si>
  <si>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</si>
  <si>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</si>
  <si>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</si>
  <si>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</si>
  <si>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</si>
  <si>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</si>
  <si>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</si>
  <si>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</si>
  <si>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</si>
  <si>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</si>
  <si>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</si>
  <si>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</si>
  <si>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</si>
  <si>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</si>
  <si>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</si>
  <si>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</si>
  <si>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</si>
  <si>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</si>
  <si>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</si>
  <si>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</si>
  <si>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</si>
  <si>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</si>
  <si>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</si>
  <si>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</si>
  <si>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</si>
  <si>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</si>
  <si>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</si>
  <si>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</si>
  <si>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</si>
  <si>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</si>
  <si>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</si>
  <si>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</si>
  <si>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</si>
  <si>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</si>
  <si>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</si>
  <si>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</si>
  <si>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</si>
  <si>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</si>
  <si>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</si>
  <si>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</si>
  <si>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</si>
  <si>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</si>
  <si>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</si>
  <si>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</si>
  <si>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</si>
  <si>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</si>
  <si>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</si>
  <si>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</si>
  <si>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</si>
  <si>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</si>
  <si>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</si>
  <si>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</si>
  <si>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</si>
  <si>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</si>
  <si>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</si>
  <si>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</si>
  <si>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</si>
  <si>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</si>
  <si>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</si>
  <si>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</si>
  <si>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</si>
  <si>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</si>
  <si>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</si>
  <si>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</si>
  <si>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</si>
  <si>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</si>
  <si>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</si>
  <si>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</si>
  <si>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</si>
  <si>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</si>
  <si>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</si>
  <si>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</si>
  <si>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</si>
  <si>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</si>
  <si>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</si>
  <si>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</si>
  <si>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</si>
  <si>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</si>
  <si>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</si>
  <si>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</si>
  <si>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</si>
  <si>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</si>
  <si>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</si>
  <si>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</si>
  <si>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</si>
  <si>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</si>
  <si>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</si>
  <si>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</si>
  <si>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</si>
  <si>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</si>
  <si>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</si>
  <si>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</si>
  <si>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</si>
  <si>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</si>
  <si>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</si>
  <si>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</si>
  <si>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</si>
  <si>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</si>
  <si>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</si>
  <si>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</si>
  <si>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</si>
  <si>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</si>
  <si>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</si>
  <si>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</si>
  <si>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</si>
  <si>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</si>
  <si>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</si>
  <si>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</si>
  <si>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</si>
  <si>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</si>
  <si>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</si>
  <si>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</si>
  <si>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</si>
  <si>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</si>
  <si>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</si>
  <si>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</si>
  <si>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</si>
  <si>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</si>
  <si>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</si>
  <si>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</si>
  <si>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</si>
  <si>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</si>
  <si>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</si>
  <si>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</si>
  <si>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</si>
  <si>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</si>
  <si>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</si>
  <si>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</si>
  <si>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</si>
  <si>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</si>
  <si>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</si>
  <si>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</si>
  <si>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</si>
  <si>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</si>
  <si>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</si>
  <si>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</si>
  <si>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</si>
  <si>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</si>
  <si>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</si>
  <si>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</si>
  <si>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</si>
  <si>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</si>
  <si>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</si>
  <si>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</si>
  <si>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</si>
  <si>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</si>
  <si>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</si>
  <si>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</si>
  <si>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</si>
  <si>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</si>
  <si>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</si>
  <si>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</si>
  <si>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</si>
  <si>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</si>
  <si>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</si>
  <si>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</si>
  <si>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</si>
  <si>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</si>
  <si>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</si>
  <si>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</si>
  <si>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</si>
  <si>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</si>
  <si>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</si>
  <si>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</si>
  <si>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</si>
  <si>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</si>
  <si>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</si>
  <si>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</si>
  <si>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</si>
  <si>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</si>
  <si>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</si>
  <si>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</si>
  <si>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</si>
  <si>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</si>
  <si>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</si>
  <si>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</si>
  <si>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</si>
  <si>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</si>
  <si>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</si>
  <si>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</si>
  <si>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</si>
  <si>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</si>
  <si>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</si>
  <si>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</si>
  <si>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</si>
  <si>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</si>
  <si>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</si>
  <si>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</si>
  <si>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</si>
  <si>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</si>
  <si>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</si>
  <si>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</si>
  <si>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</si>
  <si>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</si>
  <si>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</si>
  <si>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</si>
  <si>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</si>
  <si>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</si>
  <si>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</si>
  <si>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</si>
  <si>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</si>
  <si>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</si>
  <si>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</si>
  <si>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</si>
  <si>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</si>
  <si>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</si>
  <si>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</si>
  <si>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</si>
  <si>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</si>
  <si>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</si>
  <si>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</si>
  <si>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</si>
  <si>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</si>
  <si>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</si>
  <si>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</si>
  <si>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</si>
  <si>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</si>
  <si>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</si>
  <si>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</si>
  <si>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</si>
  <si>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</si>
  <si>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</si>
  <si>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</si>
  <si>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</si>
  <si>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</si>
  <si>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</si>
  <si>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</si>
  <si>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</si>
  <si>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</si>
  <si>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</si>
  <si>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</si>
  <si>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</si>
  <si>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</si>
  <si>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</si>
  <si>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</si>
  <si>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</si>
  <si>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</si>
  <si>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</si>
  <si>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</si>
  <si>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</si>
  <si>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</si>
  <si>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</si>
  <si>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</si>
  <si>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</si>
  <si>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</si>
  <si>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</si>
  <si>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</si>
  <si>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</si>
  <si>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</si>
  <si>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</si>
  <si>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</si>
  <si>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</si>
  <si>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</si>
  <si>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</si>
  <si>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</si>
  <si>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</si>
  <si>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</si>
  <si>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</si>
  <si>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</si>
  <si>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</si>
  <si>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</si>
  <si>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</si>
  <si>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</si>
  <si>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</si>
  <si>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</si>
  <si>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</si>
  <si>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</si>
  <si>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</si>
  <si>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</si>
  <si>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</si>
  <si>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</si>
  <si>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</si>
  <si>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</si>
  <si>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</si>
  <si>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</si>
  <si>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</si>
  <si>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</si>
  <si>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</si>
  <si>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</si>
  <si>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</si>
  <si>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</si>
  <si>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</si>
  <si>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</si>
  <si>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</si>
  <si>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</si>
  <si>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</si>
  <si>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</si>
  <si>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</si>
  <si>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</si>
  <si>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</si>
  <si>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</si>
  <si>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</si>
  <si>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</si>
  <si>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</si>
  <si>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</si>
  <si>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</si>
  <si>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</si>
  <si>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</si>
  <si>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</si>
  <si>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</si>
  <si>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</si>
  <si>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</si>
  <si>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</si>
  <si>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</si>
  <si>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</si>
  <si>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</si>
  <si>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</si>
  <si>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</si>
  <si>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</si>
  <si>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</si>
  <si>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</si>
  <si>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</si>
  <si>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</si>
  <si>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</si>
  <si>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</si>
  <si>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</si>
  <si>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</si>
  <si>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</si>
  <si>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</si>
  <si>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</si>
  <si>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</si>
  <si>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</si>
  <si>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</si>
  <si>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</si>
  <si>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</si>
  <si>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</si>
  <si>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</si>
  <si>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</si>
  <si>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</si>
  <si>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</si>
  <si>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</si>
  <si>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</si>
  <si>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</si>
  <si>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</si>
  <si>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</si>
  <si>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</si>
  <si>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</si>
  <si>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</si>
  <si>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</si>
  <si>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</si>
  <si>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</si>
  <si>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</si>
  <si>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</si>
  <si>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</si>
  <si>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</si>
  <si>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</si>
  <si>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</si>
  <si>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</si>
  <si>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</si>
  <si>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</si>
  <si>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</si>
  <si>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</si>
  <si>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</si>
  <si>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</si>
  <si>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</si>
  <si>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</si>
  <si>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</si>
  <si>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</si>
  <si>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</si>
  <si>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</si>
  <si>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</si>
  <si>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</si>
  <si>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</si>
  <si>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</si>
  <si>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</si>
  <si>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</si>
  <si>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</si>
  <si>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</si>
  <si>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</si>
  <si>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</si>
  <si>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</si>
  <si>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</si>
  <si>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</si>
  <si>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</si>
  <si>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</si>
  <si>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</si>
  <si>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</si>
  <si>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</si>
  <si>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</si>
  <si>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</si>
  <si>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</si>
  <si>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</si>
  <si>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</si>
  <si>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</si>
  <si>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</si>
  <si>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</si>
  <si>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</si>
  <si>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</si>
  <si>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</si>
  <si>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</si>
  <si>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</si>
  <si>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</si>
  <si>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</si>
  <si>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</si>
  <si>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</si>
  <si>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</si>
  <si>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</si>
  <si>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</si>
  <si>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</si>
  <si>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</si>
  <si>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</si>
  <si>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</si>
  <si>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</si>
  <si>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</si>
  <si>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</si>
  <si>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</si>
  <si>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</si>
  <si>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</si>
  <si>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</si>
  <si>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</si>
  <si>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</si>
  <si>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</si>
  <si>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</si>
  <si>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</si>
  <si>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</si>
  <si>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</si>
  <si>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</si>
  <si>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</si>
  <si>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</si>
  <si>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</si>
  <si>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</si>
  <si>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</si>
  <si>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</si>
  <si>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</si>
  <si>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</si>
  <si>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</si>
  <si>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</si>
  <si>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</si>
  <si>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</si>
  <si>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</si>
  <si>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</si>
  <si>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</si>
  <si>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</si>
  <si>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</si>
  <si>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</si>
  <si>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</si>
  <si>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</si>
  <si>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</si>
  <si>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</si>
  <si>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</si>
  <si>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</si>
  <si>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</si>
  <si>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</si>
  <si>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</si>
  <si>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</si>
  <si>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</si>
  <si>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</si>
  <si>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</si>
  <si>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</si>
  <si>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</si>
  <si>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</si>
  <si>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</si>
  <si>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</si>
  <si>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</si>
  <si>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</si>
  <si>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</si>
  <si>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</si>
  <si>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</si>
  <si>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</si>
  <si>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</si>
  <si>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</si>
  <si>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</si>
  <si>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</si>
  <si>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</si>
  <si>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</si>
  <si>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</si>
  <si>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</si>
  <si>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</si>
  <si>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</si>
  <si>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</si>
  <si>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</si>
  <si>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</si>
  <si>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</si>
  <si>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</si>
  <si>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</si>
  <si>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</si>
  <si>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</si>
  <si>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</si>
  <si>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</si>
  <si>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</si>
  <si>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</si>
  <si>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</si>
  <si>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</si>
  <si>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</si>
  <si>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</si>
  <si>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</si>
  <si>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</si>
  <si>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</si>
  <si>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</si>
  <si>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</si>
  <si>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</si>
  <si>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</si>
  <si>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</si>
  <si>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</si>
  <si>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</si>
  <si>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</si>
  <si>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</si>
  <si>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</si>
  <si>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</si>
  <si>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</si>
  <si>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</si>
  <si>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</si>
  <si>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</si>
  <si>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</si>
  <si>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</si>
  <si>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</si>
  <si>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</si>
  <si>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</si>
  <si>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</si>
  <si>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</si>
  <si>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</si>
  <si>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</si>
  <si>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</si>
  <si>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</si>
  <si>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</si>
  <si>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</si>
  <si>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</si>
  <si>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</si>
  <si>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</si>
  <si>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</si>
  <si>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</si>
  <si>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</si>
  <si>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</si>
  <si>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</si>
  <si>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</si>
  <si>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</si>
  <si>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</si>
  <si>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</si>
  <si>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</si>
  <si>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</si>
  <si>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</si>
  <si>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</si>
  <si>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</si>
  <si>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</si>
  <si>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</si>
  <si>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</si>
  <si>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</si>
  <si>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</si>
  <si>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</si>
  <si>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</si>
  <si>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</si>
  <si>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</si>
  <si>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</si>
  <si>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</si>
  <si>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</si>
  <si>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</si>
  <si>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</si>
  <si>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</si>
  <si>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</si>
  <si>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</si>
  <si>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</si>
  <si>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</si>
  <si>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</si>
  <si>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</si>
  <si>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</si>
  <si>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</si>
  <si>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</si>
  <si>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</si>
  <si>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</si>
  <si>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</si>
  <si>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</si>
  <si>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</si>
  <si>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</si>
  <si>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</si>
  <si>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</si>
  <si>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</si>
  <si>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</si>
  <si>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</si>
  <si>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</si>
  <si>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</si>
  <si>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</si>
  <si>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</si>
  <si>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</si>
  <si>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</si>
  <si>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</si>
  <si>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</si>
  <si>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</si>
  <si>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</si>
  <si>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</si>
  <si>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</si>
  <si>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</si>
  <si>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</si>
  <si>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</si>
  <si>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</si>
  <si>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</si>
  <si>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</si>
  <si>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</si>
  <si>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</si>
  <si>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</si>
  <si>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</si>
  <si>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</si>
  <si>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</si>
  <si>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</si>
  <si>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</si>
  <si>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</si>
  <si>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</si>
  <si>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</si>
  <si>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</si>
  <si>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</si>
  <si>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</si>
  <si>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</si>
  <si>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</si>
  <si>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</si>
  <si>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</si>
  <si>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</si>
  <si>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</si>
  <si>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</si>
  <si>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</si>
  <si>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</si>
  <si>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</si>
  <si>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</si>
  <si>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</si>
  <si>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</si>
  <si>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</si>
  <si>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</si>
  <si>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</si>
  <si>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</si>
  <si>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</si>
  <si>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</si>
  <si>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</si>
  <si>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</si>
  <si>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</si>
  <si>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</si>
  <si>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</si>
  <si>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</si>
  <si>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</si>
  <si>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</si>
  <si>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</si>
  <si>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</si>
  <si>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</si>
  <si>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</si>
  <si>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</si>
  <si>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</si>
  <si>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</si>
  <si>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</si>
  <si>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</si>
  <si>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</si>
  <si>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</si>
  <si>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</si>
  <si>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</si>
  <si>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</si>
  <si>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</si>
  <si>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</si>
  <si>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</si>
  <si>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</si>
  <si>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</si>
  <si>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</si>
  <si>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</si>
  <si>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</si>
  <si>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</si>
  <si>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</si>
  <si>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</si>
  <si>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</si>
  <si>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</si>
  <si>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</si>
  <si>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</si>
  <si>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</si>
  <si>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</si>
  <si>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</si>
  <si>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</si>
  <si>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</si>
  <si>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</si>
  <si>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</si>
  <si>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</si>
  <si>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</si>
  <si>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</si>
  <si>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</si>
  <si>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</si>
  <si>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</si>
  <si>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</si>
  <si>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</si>
  <si>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</si>
  <si>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</si>
  <si>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</si>
  <si>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</si>
  <si>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</si>
  <si>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</si>
  <si>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</si>
  <si>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</si>
  <si>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</si>
  <si>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</si>
  <si>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</si>
  <si>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</si>
  <si>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</si>
  <si>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</si>
  <si>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</si>
  <si>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</si>
  <si>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</si>
  <si>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</si>
  <si>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</si>
  <si>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</si>
  <si>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</si>
  <si>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</si>
  <si>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</si>
  <si>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</si>
  <si>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</si>
  <si>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</si>
  <si>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</si>
  <si>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</si>
  <si>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</si>
  <si>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</si>
  <si>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</si>
  <si>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</si>
  <si>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</si>
  <si>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</si>
  <si>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</si>
  <si>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</si>
  <si>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</si>
  <si>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</si>
  <si>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</si>
  <si>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</si>
  <si>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</si>
  <si>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</si>
  <si>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</si>
  <si>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</si>
  <si>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</si>
  <si>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</si>
  <si>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</si>
  <si>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</si>
  <si>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</si>
  <si>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</si>
  <si>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</si>
  <si>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</si>
  <si>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</si>
  <si>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</si>
  <si>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</si>
  <si>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</si>
  <si>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</si>
  <si>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</si>
  <si>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</si>
  <si>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</si>
  <si>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</si>
  <si>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</si>
  <si>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</si>
  <si>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</si>
  <si>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</si>
  <si>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</si>
  <si>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</si>
  <si>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</si>
  <si>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</si>
  <si>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</si>
  <si>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</si>
  <si>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</si>
  <si>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</si>
  <si>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</si>
  <si>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</si>
  <si>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</si>
  <si>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</si>
  <si>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</si>
  <si>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</si>
  <si>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</si>
  <si>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</si>
  <si>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</si>
  <si>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</si>
  <si>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</si>
  <si>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</si>
  <si>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</si>
  <si>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</si>
  <si>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</si>
  <si>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</si>
  <si>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</si>
  <si>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</si>
  <si>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</si>
  <si>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</si>
  <si>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</si>
  <si>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</si>
  <si>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</si>
  <si>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</si>
  <si>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</si>
  <si>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</si>
  <si>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</si>
  <si>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</si>
  <si>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</si>
  <si>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</si>
  <si>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</si>
  <si>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</si>
  <si>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</si>
  <si>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</si>
  <si>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</si>
  <si>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</si>
  <si>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</si>
  <si>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</si>
  <si>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</si>
  <si>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</si>
  <si>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</si>
  <si>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</si>
  <si>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</si>
  <si>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</si>
  <si>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</si>
  <si>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</si>
  <si>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</si>
  <si>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</si>
  <si>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</si>
  <si>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</si>
  <si>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</si>
  <si>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</si>
  <si>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</si>
  <si>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</si>
  <si>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</si>
  <si>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</si>
  <si>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</si>
  <si>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</si>
  <si>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</si>
  <si>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</si>
  <si>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</si>
  <si>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</si>
  <si>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</si>
  <si>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</si>
  <si>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</si>
  <si>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</si>
  <si>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</si>
  <si>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</si>
  <si>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</si>
  <si>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</si>
  <si>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</si>
  <si>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</si>
  <si>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</si>
  <si>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</si>
  <si>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</si>
  <si>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</si>
  <si>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</si>
  <si>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</si>
  <si>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</si>
  <si>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</si>
  <si>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</si>
  <si>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</si>
  <si>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</si>
  <si>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</si>
  <si>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</si>
  <si>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</si>
  <si>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</si>
  <si>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</si>
  <si>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</si>
  <si>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</si>
  <si>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</si>
  <si>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</si>
  <si>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</si>
  <si>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</si>
  <si>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</si>
  <si>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</si>
  <si>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</si>
  <si>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</si>
  <si>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</si>
  <si>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</si>
  <si>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</si>
  <si>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</si>
  <si>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</si>
  <si>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</si>
  <si>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</si>
  <si>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</si>
  <si>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</si>
  <si>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</si>
  <si>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</si>
  <si>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</si>
  <si>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</si>
  <si>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</si>
  <si>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</si>
  <si>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</si>
  <si>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</si>
  <si>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</si>
  <si>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</si>
  <si>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</si>
  <si>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</si>
  <si>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</si>
  <si>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</si>
  <si>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</si>
  <si>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</si>
  <si>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</si>
  <si>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</si>
  <si>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</si>
  <si>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</si>
  <si>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</si>
  <si>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</si>
  <si>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</si>
  <si>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</si>
  <si>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</si>
  <si>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</si>
  <si>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</si>
  <si>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</si>
  <si>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</si>
  <si>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</si>
  <si>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</si>
  <si>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</si>
  <si>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</si>
  <si>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</si>
  <si>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</si>
  <si>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</si>
  <si>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</si>
  <si>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</si>
  <si>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</si>
  <si>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</si>
  <si>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</si>
  <si>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</si>
  <si>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</si>
  <si>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</si>
  <si>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</si>
  <si>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</si>
  <si>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</si>
  <si>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</si>
  <si>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</si>
  <si>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</si>
  <si>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</si>
  <si>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</si>
  <si>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</si>
  <si>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</si>
  <si>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</si>
  <si>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</si>
  <si>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</si>
  <si>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</si>
  <si>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</si>
  <si>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</si>
  <si>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</si>
  <si>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</si>
  <si>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</si>
  <si>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</si>
  <si>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</si>
  <si>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</si>
  <si>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</si>
  <si>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</si>
  <si>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</si>
  <si>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</si>
  <si>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</si>
  <si>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</si>
  <si>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</si>
  <si>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</si>
  <si>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</si>
  <si>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</si>
  <si>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</si>
  <si>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</si>
  <si>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</si>
  <si>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</si>
  <si>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</si>
  <si>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</si>
  <si>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</si>
  <si>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</si>
  <si>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</si>
  <si>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</si>
  <si>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</si>
  <si>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</si>
  <si>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</si>
  <si>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</si>
  <si>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</si>
  <si>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</si>
  <si>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</si>
  <si>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</si>
  <si>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</si>
  <si>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</si>
  <si>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</si>
  <si>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</si>
  <si>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</si>
  <si>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</si>
  <si>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</si>
  <si>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</si>
  <si>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</si>
  <si>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</si>
  <si>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</si>
  <si>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</si>
  <si>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</si>
  <si>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</si>
  <si>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</si>
  <si>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</si>
  <si>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</si>
  <si>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</si>
  <si>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</si>
  <si>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</si>
  <si>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</si>
  <si>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</si>
  <si>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</si>
  <si>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</si>
  <si>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</si>
  <si>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</si>
  <si>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</si>
  <si>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</si>
  <si>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</si>
  <si>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</si>
  <si>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</si>
  <si>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</si>
  <si>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</si>
  <si>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</si>
  <si>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</si>
  <si>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</si>
  <si>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</si>
  <si>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</si>
  <si>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</si>
  <si>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</si>
  <si>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</si>
  <si>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</si>
  <si>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</si>
  <si>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</si>
  <si>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</si>
  <si>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</si>
  <si>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</si>
  <si>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</si>
  <si>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</si>
  <si>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</si>
  <si>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</si>
  <si>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</si>
  <si>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</si>
  <si>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</si>
  <si>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</si>
  <si>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</si>
  <si>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</si>
  <si>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</si>
  <si>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</si>
  <si>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</si>
  <si>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</si>
  <si>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</si>
  <si>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</si>
  <si>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</si>
  <si>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</si>
  <si>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</si>
  <si>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</si>
  <si>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</si>
  <si>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</si>
  <si>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</si>
  <si>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</si>
  <si>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</si>
  <si>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</si>
  <si>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</si>
  <si>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</si>
  <si>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</si>
  <si>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</si>
  <si>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</si>
  <si>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</si>
  <si>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</si>
  <si>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</si>
  <si>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</si>
  <si>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</si>
  <si>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</si>
  <si>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</si>
  <si>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</si>
  <si>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</si>
  <si>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</si>
  <si>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</si>
  <si>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</si>
  <si>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</si>
  <si>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</si>
  <si>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</si>
  <si>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</si>
  <si>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</si>
  <si>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</si>
  <si>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</si>
  <si>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</si>
  <si>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</si>
  <si>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</si>
  <si>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</si>
  <si>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</si>
  <si>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</si>
  <si>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</si>
  <si>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</si>
  <si>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</si>
  <si>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</si>
  <si>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</si>
  <si>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</si>
  <si>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</si>
  <si>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</si>
  <si>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</si>
  <si>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</si>
  <si>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</si>
  <si>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</si>
  <si>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</si>
  <si>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</si>
  <si>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</si>
  <si>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</si>
  <si>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</si>
  <si>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</si>
  <si>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</si>
  <si>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</si>
  <si>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</si>
  <si>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</si>
  <si>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</si>
  <si>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</si>
  <si>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</si>
  <si>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</si>
  <si>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</si>
  <si>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</si>
  <si>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</si>
  <si>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</si>
  <si>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</si>
  <si>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</si>
  <si>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</si>
  <si>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</si>
  <si>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</si>
  <si>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</si>
  <si>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</si>
  <si>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</si>
  <si>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</si>
  <si>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</si>
  <si>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</si>
  <si>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</si>
  <si>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</si>
  <si>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</si>
  <si>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</si>
  <si>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</si>
  <si>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</si>
  <si>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</si>
  <si>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</si>
  <si>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</si>
  <si>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</si>
  <si>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</si>
  <si>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</si>
  <si>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</si>
  <si>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</si>
  <si>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</si>
  <si>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</si>
  <si>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</si>
  <si>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</si>
  <si>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</si>
  <si>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</si>
  <si>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</si>
  <si>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</si>
  <si>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</si>
  <si>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</si>
  <si>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</si>
  <si>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</si>
  <si>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</si>
  <si>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</si>
  <si>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</si>
  <si>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</si>
  <si>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</si>
  <si>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</si>
  <si>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</si>
  <si>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</si>
  <si>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</si>
  <si>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</si>
  <si>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</si>
  <si>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</si>
  <si>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</si>
  <si>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</si>
  <si>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</si>
  <si>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</si>
  <si>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</si>
  <si>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</si>
  <si>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</si>
  <si>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</si>
  <si>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</si>
  <si>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</si>
  <si>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</si>
  <si>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</si>
  <si>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</si>
  <si>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</si>
  <si>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</si>
  <si>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</si>
  <si>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</si>
  <si>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</si>
  <si>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</si>
  <si>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</si>
  <si>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</si>
  <si>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</si>
  <si>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</si>
  <si>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</si>
  <si>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</si>
  <si>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</si>
  <si>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</si>
  <si>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</si>
  <si>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</si>
  <si>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</si>
  <si>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</si>
  <si>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</si>
  <si>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</si>
  <si>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</si>
  <si>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</si>
  <si>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</si>
  <si>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</si>
  <si>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</si>
  <si>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</si>
  <si>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</si>
  <si>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</si>
  <si>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</si>
  <si>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</si>
  <si>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</si>
  <si>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</si>
  <si>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</si>
  <si>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</si>
  <si>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</si>
  <si>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</si>
  <si>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</si>
  <si>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</si>
  <si>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</si>
  <si>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</si>
  <si>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</si>
  <si>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</si>
  <si>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</si>
  <si>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</si>
  <si>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</si>
  <si>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</si>
  <si>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</si>
  <si>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</si>
  <si>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</si>
  <si>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</si>
  <si>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</si>
  <si>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</si>
  <si>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</si>
  <si>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</si>
  <si>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</si>
  <si>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</si>
  <si>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</si>
  <si>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</si>
  <si>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</si>
  <si>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</si>
  <si>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</si>
  <si>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</si>
  <si>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</si>
  <si>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</si>
  <si>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</si>
  <si>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</si>
  <si>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</si>
  <si>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</si>
  <si>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</si>
  <si>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</si>
  <si>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</si>
  <si>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</si>
  <si>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</si>
  <si>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</si>
  <si>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</si>
  <si>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</si>
  <si>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</si>
  <si>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</si>
  <si>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</si>
  <si>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</si>
  <si>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</si>
  <si>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</si>
  <si>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</si>
  <si>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</si>
  <si>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</si>
  <si>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</si>
  <si>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</si>
  <si>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</si>
  <si>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</si>
  <si>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</si>
  <si>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</si>
  <si>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</si>
  <si>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</si>
  <si>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</si>
  <si>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</si>
  <si>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</si>
  <si>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</si>
  <si>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</si>
  <si>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</si>
  <si>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</si>
  <si>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</si>
  <si>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</si>
  <si>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</si>
  <si>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</si>
  <si>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</si>
  <si>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</si>
  <si>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</si>
  <si>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</si>
  <si>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</si>
  <si>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</si>
  <si>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</si>
  <si>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</si>
  <si>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</si>
  <si>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</si>
  <si>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</si>
  <si>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</si>
  <si>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</si>
  <si>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</si>
  <si>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</si>
  <si>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</si>
  <si>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</si>
  <si>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</si>
  <si>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</si>
  <si>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</si>
  <si>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</si>
  <si>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</si>
  <si>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</si>
  <si>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</si>
  <si>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</si>
  <si>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</si>
  <si>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</si>
  <si>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</si>
  <si>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</si>
  <si>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</si>
  <si>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</si>
  <si>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</si>
  <si>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</si>
  <si>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</si>
  <si>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</si>
  <si>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</si>
  <si>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</si>
  <si>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</si>
  <si>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</si>
  <si>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</si>
  <si>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</si>
  <si>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</si>
  <si>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</si>
  <si>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</si>
  <si>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</si>
  <si>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</si>
  <si>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</si>
  <si>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</si>
  <si>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</si>
  <si>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</si>
  <si>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</si>
  <si>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</si>
  <si>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</si>
  <si>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</si>
  <si>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</si>
  <si>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</si>
  <si>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</si>
  <si>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</si>
  <si>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</si>
  <si>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</si>
  <si>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</si>
  <si>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</si>
  <si>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</si>
  <si>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</si>
  <si>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</si>
  <si>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</si>
  <si>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</si>
  <si>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</si>
  <si>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</si>
  <si>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</si>
  <si>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</si>
  <si>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</si>
  <si>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</si>
  <si>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</si>
  <si>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</si>
  <si>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</si>
  <si>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</si>
  <si>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</si>
  <si>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</si>
  <si>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</si>
  <si>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</si>
  <si>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</si>
  <si>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</si>
  <si>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</si>
  <si>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</si>
  <si>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</si>
  <si>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</si>
  <si>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</si>
  <si>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</si>
  <si>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</si>
  <si>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</si>
  <si>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</si>
  <si>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</si>
  <si>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</si>
  <si>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</si>
  <si>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</si>
  <si>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</si>
  <si>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</si>
  <si>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</si>
  <si>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</si>
  <si>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</si>
  <si>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</si>
  <si>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</si>
  <si>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</si>
  <si>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</si>
  <si>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</si>
  <si>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</si>
  <si>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</si>
  <si>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</si>
  <si>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</si>
  <si>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</si>
  <si>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</si>
  <si>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</si>
  <si>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</si>
  <si>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</si>
  <si>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</si>
  <si>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</si>
  <si>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</si>
  <si>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</si>
  <si>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</si>
  <si>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</si>
  <si>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</si>
  <si>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</si>
  <si>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</si>
  <si>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</si>
  <si>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</si>
  <si>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</si>
  <si>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</si>
  <si>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</si>
  <si>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</si>
  <si>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</si>
  <si>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</si>
  <si>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</si>
  <si>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</si>
  <si>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</si>
  <si>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</si>
  <si>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</si>
  <si>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</si>
  <si>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</si>
  <si>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</si>
  <si>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</si>
  <si>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</si>
  <si>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</si>
  <si>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</si>
  <si>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</si>
  <si>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</si>
  <si>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</si>
  <si>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</si>
  <si>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</si>
  <si>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</si>
  <si>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</si>
  <si>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</si>
  <si>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</si>
  <si>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</si>
  <si>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</si>
  <si>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</si>
  <si>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</si>
  <si>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</si>
  <si>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</si>
  <si>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</si>
  <si>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</si>
  <si>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</si>
  <si>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</si>
  <si>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</si>
  <si>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</si>
  <si>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</si>
  <si>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</si>
  <si>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</si>
  <si>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</si>
  <si>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</si>
  <si>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</si>
  <si>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</si>
  <si>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</si>
  <si>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</si>
  <si>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</si>
  <si>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</si>
  <si>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</si>
  <si>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</si>
  <si>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</si>
  <si>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</si>
  <si>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</si>
  <si>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</si>
  <si>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</si>
  <si>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</si>
  <si>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</si>
  <si>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</si>
  <si>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</si>
  <si>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</si>
  <si>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</si>
  <si>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</si>
  <si>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</si>
  <si>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</si>
  <si>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</si>
  <si>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</si>
  <si>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</si>
  <si>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</si>
  <si>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</si>
  <si>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</si>
  <si>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</si>
  <si>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</si>
  <si>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</si>
  <si>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</si>
  <si>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</si>
  <si>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</si>
  <si>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</si>
  <si>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</si>
  <si>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</si>
  <si>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</si>
  <si>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</si>
  <si>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</si>
  <si>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</si>
  <si>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</si>
  <si>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</si>
  <si>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</si>
  <si>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</si>
  <si>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</si>
  <si>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</si>
  <si>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</si>
  <si>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</si>
  <si>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</si>
  <si>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</si>
  <si>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</si>
  <si>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</si>
  <si>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</si>
  <si>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</si>
  <si>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</si>
  <si>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</si>
  <si>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</si>
  <si>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</si>
  <si>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</si>
  <si>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</si>
  <si>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</si>
  <si>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</si>
  <si>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</si>
  <si>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</si>
  <si>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</si>
  <si>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</si>
  <si>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</si>
  <si>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</si>
  <si>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</si>
  <si>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</si>
  <si>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</si>
  <si>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</si>
  <si>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</si>
  <si>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</si>
  <si>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</si>
  <si>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</si>
  <si>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</si>
  <si>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</si>
  <si>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</si>
  <si>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</si>
  <si>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</si>
  <si>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</si>
  <si>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</si>
  <si>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</si>
  <si>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</si>
  <si>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</si>
  <si>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</si>
  <si>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</si>
  <si>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</si>
  <si>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</si>
  <si>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</si>
  <si>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</si>
  <si>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</si>
  <si>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</si>
  <si>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</si>
  <si>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</si>
  <si>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</si>
  <si>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</si>
  <si>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</si>
  <si>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</si>
  <si>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</si>
  <si>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</si>
  <si>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</si>
  <si>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</si>
  <si>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</si>
  <si>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</si>
  <si>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</si>
  <si>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</si>
  <si>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</si>
  <si>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</si>
  <si>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</si>
  <si>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</si>
  <si>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</si>
  <si>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</si>
  <si>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</si>
  <si>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</si>
  <si>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</si>
  <si>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</si>
  <si>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</si>
  <si>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</si>
  <si>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</si>
  <si>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</si>
  <si>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</si>
  <si>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</si>
  <si>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</si>
  <si>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</si>
  <si>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</si>
  <si>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</si>
  <si>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</si>
  <si>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</si>
  <si>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</si>
  <si>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</si>
  <si>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</si>
  <si>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</si>
  <si>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</si>
  <si>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</si>
  <si>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</si>
  <si>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</si>
  <si>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</si>
  <si>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</si>
  <si>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</si>
  <si>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</si>
  <si>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</si>
  <si>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</si>
  <si>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</si>
  <si>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</si>
  <si>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</si>
  <si>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</si>
  <si>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</si>
  <si>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</si>
  <si>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</si>
  <si>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</si>
  <si>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</si>
  <si>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</si>
  <si>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</si>
  <si>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</si>
  <si>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</si>
  <si>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</si>
  <si>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</si>
  <si>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</si>
  <si>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</si>
  <si>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</si>
  <si>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</si>
  <si>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</si>
  <si>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</si>
  <si>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</si>
  <si>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</si>
  <si>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</si>
  <si>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</si>
  <si>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</si>
  <si>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</si>
  <si>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</si>
  <si>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</si>
  <si>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</si>
  <si>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</si>
  <si>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</si>
  <si>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</si>
  <si>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</si>
  <si>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</si>
  <si>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</si>
  <si>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</si>
  <si>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</si>
  <si>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</si>
  <si>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</si>
  <si>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</si>
  <si>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</si>
  <si>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</si>
  <si>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</si>
  <si>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</si>
  <si>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</si>
  <si>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</si>
  <si>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</si>
  <si>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</si>
  <si>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</si>
  <si>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</si>
  <si>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</si>
  <si>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</si>
  <si>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</si>
  <si>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</si>
  <si>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</si>
  <si>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</si>
  <si>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</si>
  <si>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</si>
  <si>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</si>
  <si>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</si>
  <si>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</si>
  <si>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</si>
  <si>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</si>
  <si>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</si>
  <si>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</si>
  <si>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</si>
  <si>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</si>
  <si>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</si>
  <si>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</si>
  <si>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</si>
  <si>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</si>
  <si>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</si>
  <si>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</si>
  <si>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</si>
  <si>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</si>
  <si>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</si>
  <si>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</si>
  <si>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</si>
  <si>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</si>
  <si>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</si>
  <si>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</si>
  <si>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</si>
  <si>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</si>
  <si>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</si>
  <si>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</si>
  <si>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</si>
  <si>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</si>
  <si>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</si>
  <si>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</si>
  <si>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</si>
  <si>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</si>
  <si>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</si>
  <si>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</si>
  <si>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</si>
  <si>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</si>
  <si>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</si>
  <si>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</si>
  <si>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</si>
  <si>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</si>
  <si>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</si>
  <si>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</si>
  <si>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</si>
  <si>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</si>
  <si>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</si>
  <si>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</si>
  <si>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</si>
  <si>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</si>
  <si>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</si>
  <si>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</si>
  <si>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</si>
  <si>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</si>
  <si>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</si>
  <si>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</si>
  <si>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</si>
  <si>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</si>
  <si>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</si>
  <si>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</si>
  <si>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</si>
  <si>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</si>
  <si>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</si>
  <si>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</si>
  <si>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</si>
  <si>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</si>
  <si>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</si>
  <si>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</si>
  <si>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</si>
  <si>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</si>
  <si>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</si>
  <si>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</si>
  <si>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</si>
  <si>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</si>
  <si>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</si>
  <si>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</si>
  <si>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</si>
  <si>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</si>
  <si>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</si>
  <si>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</si>
  <si>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</si>
  <si>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</si>
  <si>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</si>
  <si>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</si>
  <si>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</si>
  <si>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</si>
  <si>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</si>
  <si>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</si>
  <si>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</si>
  <si>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</si>
  <si>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</si>
  <si>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</si>
  <si>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</si>
  <si>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</si>
  <si>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</si>
  <si>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</si>
  <si>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</si>
  <si>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</si>
  <si>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</si>
  <si>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</si>
  <si>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</si>
  <si>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</si>
  <si>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</si>
  <si>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</si>
  <si>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</si>
  <si>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</si>
  <si>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</si>
  <si>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</si>
  <si>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</si>
  <si>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</si>
  <si>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</si>
  <si>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</si>
  <si>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</si>
  <si>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</si>
  <si>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</si>
  <si>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</si>
  <si>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</si>
  <si>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</si>
  <si>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</si>
  <si>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</si>
  <si>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</si>
  <si>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</si>
  <si>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</si>
  <si>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</si>
  <si>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</si>
  <si>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</si>
  <si>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</si>
  <si>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</si>
  <si>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</si>
  <si>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</si>
  <si>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</si>
  <si>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</si>
  <si>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</si>
  <si>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</si>
  <si>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</si>
  <si>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</si>
  <si>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</si>
  <si>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</si>
  <si>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</si>
  <si>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</si>
  <si>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</si>
  <si>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</si>
  <si>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</si>
  <si>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</si>
  <si>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</si>
  <si>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</si>
  <si>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</si>
  <si>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</si>
  <si>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</si>
  <si>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</si>
  <si>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</si>
  <si>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</si>
  <si>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</si>
  <si>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</si>
  <si>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</si>
  <si>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</si>
  <si>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</si>
  <si>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</si>
  <si>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</si>
  <si>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</si>
  <si>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</si>
  <si>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</si>
  <si>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</si>
  <si>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</si>
  <si>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</si>
  <si>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</si>
  <si>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</si>
  <si>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</si>
  <si>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</si>
  <si>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</si>
  <si>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</si>
  <si>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</si>
  <si>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</si>
  <si>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</si>
  <si>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</si>
  <si>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</si>
  <si>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</si>
  <si>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</si>
  <si>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</si>
  <si>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</si>
  <si>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</si>
  <si>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</si>
  <si>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</si>
  <si>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</si>
  <si>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</si>
  <si>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</si>
  <si>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</si>
  <si>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</si>
  <si>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</si>
  <si>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</si>
  <si>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</si>
  <si>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</si>
  <si>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</si>
  <si>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</si>
  <si>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</si>
  <si>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</si>
  <si>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</si>
  <si>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</si>
  <si>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</si>
  <si>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</si>
  <si>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</si>
  <si>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</si>
  <si>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</si>
  <si>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</si>
  <si>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</si>
  <si>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</si>
  <si>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</si>
  <si>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</si>
  <si>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</si>
  <si>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</si>
  <si>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</si>
  <si>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</si>
  <si>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</si>
  <si>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</si>
  <si>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</si>
  <si>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</si>
  <si>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</si>
  <si>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</si>
  <si>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</si>
  <si>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</si>
  <si>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</si>
  <si>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</si>
  <si>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</si>
  <si>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</si>
  <si>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</si>
  <si>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</si>
  <si>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</si>
  <si>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</si>
  <si>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</si>
  <si>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</si>
  <si>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</si>
  <si>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</si>
  <si>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</si>
  <si>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</si>
  <si>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</si>
  <si>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</si>
  <si>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</si>
  <si>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</si>
  <si>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</si>
  <si>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</si>
  <si>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</si>
  <si>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</si>
  <si>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</si>
  <si>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</si>
  <si>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</si>
  <si>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</si>
  <si>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</si>
  <si>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</si>
  <si>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</si>
  <si>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</si>
  <si>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</si>
  <si>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</si>
  <si>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</si>
  <si>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</si>
  <si>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</si>
  <si>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</si>
  <si>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</si>
  <si>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</si>
  <si>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</si>
  <si>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</si>
  <si>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</si>
  <si>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</si>
  <si>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</si>
  <si>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</si>
  <si>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</si>
  <si>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</si>
  <si>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</si>
  <si>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</si>
  <si>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</si>
  <si>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</si>
  <si>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</si>
  <si>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</si>
  <si>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</si>
  <si>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</si>
  <si>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</si>
  <si>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</si>
  <si>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</si>
  <si>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</si>
  <si>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</si>
  <si>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</si>
  <si>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</si>
  <si>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</si>
  <si>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</si>
  <si>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</si>
  <si>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</si>
  <si>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</si>
  <si>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</si>
  <si>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</si>
  <si>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</si>
  <si>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</si>
  <si>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</si>
  <si>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</si>
  <si>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</si>
  <si>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</si>
  <si>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</si>
  <si>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</si>
  <si>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</si>
  <si>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</si>
  <si>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</si>
  <si>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</si>
  <si>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</si>
  <si>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</si>
  <si>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</si>
  <si>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</si>
  <si>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</si>
  <si>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</si>
  <si>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</si>
  <si>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</si>
  <si>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</si>
  <si>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</si>
  <si>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</si>
  <si>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</si>
  <si>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</si>
  <si>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</si>
  <si>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</si>
  <si>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</si>
  <si>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</si>
  <si>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</si>
  <si>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</si>
  <si>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</si>
  <si>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</si>
  <si>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</si>
  <si>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</si>
  <si>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</si>
  <si>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</si>
  <si>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</si>
  <si>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</si>
  <si>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</si>
  <si>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</si>
  <si>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</si>
  <si>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</si>
  <si>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</si>
  <si>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</si>
  <si>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</si>
  <si>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</si>
  <si>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</si>
  <si>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</si>
  <si>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</si>
  <si>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</si>
  <si>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</si>
  <si>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</si>
  <si>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</si>
  <si>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</si>
  <si>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</si>
  <si>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</si>
  <si>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</si>
  <si>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</si>
  <si>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</si>
  <si>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</si>
  <si>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</si>
  <si>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</si>
  <si>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</si>
  <si>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</si>
  <si>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</si>
  <si>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</si>
  <si>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</si>
  <si>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</si>
  <si>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</si>
  <si>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</si>
  <si>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</si>
  <si>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</si>
  <si>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</si>
  <si>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</si>
  <si>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</si>
  <si>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</si>
  <si>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</si>
  <si>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</si>
  <si>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</si>
  <si>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</si>
  <si>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</si>
  <si>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</si>
  <si>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</si>
  <si>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</si>
  <si>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</si>
  <si>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</si>
  <si>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</si>
  <si>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</si>
  <si>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</si>
  <si>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</si>
  <si>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</si>
  <si>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</si>
  <si>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</si>
  <si>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</si>
  <si>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</si>
  <si>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</si>
  <si>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</si>
  <si>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</si>
  <si>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</si>
  <si>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</si>
  <si>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</si>
  <si>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</si>
  <si>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</si>
  <si>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</si>
  <si>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</si>
  <si>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</si>
  <si>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</si>
  <si>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</si>
  <si>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</si>
  <si>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</si>
  <si>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</si>
  <si>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</si>
  <si>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</si>
  <si>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</si>
  <si>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</si>
  <si>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</si>
  <si>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</si>
  <si>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</si>
  <si>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</si>
  <si>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</si>
  <si>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</si>
  <si>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</si>
  <si>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</si>
  <si>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</si>
  <si>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</si>
  <si>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</si>
  <si>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</si>
  <si>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</si>
  <si>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</si>
  <si>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</si>
  <si>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</si>
  <si>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</si>
  <si>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</si>
  <si>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</si>
  <si>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</si>
  <si>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</si>
  <si>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</si>
  <si>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</si>
  <si>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</si>
  <si>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</si>
  <si>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</si>
  <si>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</si>
  <si>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</si>
  <si>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</si>
  <si>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</si>
  <si>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</si>
  <si>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</si>
  <si>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</si>
  <si>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</si>
  <si>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</si>
  <si>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</si>
  <si>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</si>
  <si>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</si>
  <si>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</si>
  <si>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</si>
  <si>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</si>
  <si>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</si>
  <si>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</si>
  <si>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</si>
  <si>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</si>
  <si>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</si>
  <si>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</si>
  <si>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</si>
  <si>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</si>
  <si>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</si>
  <si>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</si>
  <si>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</si>
  <si>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</si>
  <si>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</si>
  <si>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</si>
  <si>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</si>
  <si>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</si>
  <si>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</si>
  <si>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</si>
  <si>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</si>
  <si>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</si>
  <si>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</si>
  <si>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</si>
  <si>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</si>
  <si>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</si>
  <si>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</si>
  <si>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</si>
  <si>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</si>
  <si>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</si>
  <si>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</si>
  <si>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</si>
  <si>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</si>
  <si>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</si>
  <si>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</si>
  <si>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</si>
  <si>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</si>
  <si>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</si>
  <si>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</si>
  <si>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</si>
  <si>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</si>
  <si>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</si>
  <si>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</si>
  <si>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</si>
  <si>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</si>
  <si>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</si>
  <si>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</si>
  <si>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</si>
  <si>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</si>
  <si>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</si>
  <si>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</si>
  <si>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</si>
  <si>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</si>
  <si>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</si>
  <si>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</si>
  <si>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</si>
  <si>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</si>
  <si>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</si>
  <si>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</si>
  <si>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</si>
  <si>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</si>
  <si>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</si>
  <si>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</si>
  <si>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</si>
  <si>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</si>
  <si>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</si>
  <si>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</si>
  <si>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</si>
  <si>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</si>
  <si>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</si>
  <si>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</si>
  <si>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</si>
  <si>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</si>
  <si>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</si>
  <si>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</si>
  <si>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</si>
  <si>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</si>
  <si>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</si>
  <si>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</si>
  <si>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</si>
  <si>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</si>
  <si>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</si>
  <si>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</si>
  <si>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</si>
  <si>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</si>
  <si>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</si>
  <si>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</si>
  <si>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</si>
  <si>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</si>
  <si>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</si>
  <si>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</si>
  <si>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</si>
  <si>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</si>
  <si>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</si>
  <si>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</si>
  <si>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</si>
  <si>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</si>
  <si>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</si>
  <si>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</si>
  <si>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</si>
  <si>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</si>
  <si>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</si>
  <si>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</si>
  <si>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</si>
  <si>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</si>
  <si>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</si>
  <si>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</si>
  <si>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</si>
  <si>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</si>
  <si>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</si>
  <si>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</si>
  <si>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</si>
  <si>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</si>
  <si>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</si>
  <si>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</si>
  <si>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</si>
  <si>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</si>
  <si>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</si>
  <si>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</si>
  <si>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</si>
  <si>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</si>
  <si>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</si>
  <si>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</si>
  <si>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</si>
  <si>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</si>
  <si>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</si>
  <si>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</si>
  <si>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</si>
  <si>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</si>
  <si>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</si>
  <si>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</si>
  <si>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</si>
  <si>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</si>
  <si>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</si>
  <si>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</si>
  <si>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</si>
  <si>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</si>
  <si>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</si>
  <si>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</si>
  <si>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</si>
  <si>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</si>
  <si>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</si>
  <si>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</si>
  <si>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</si>
  <si>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</si>
  <si>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</si>
  <si>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</si>
  <si>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</si>
  <si>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</si>
  <si>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</si>
  <si>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</si>
  <si>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</si>
  <si>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</si>
  <si>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</si>
  <si>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</si>
  <si>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</si>
  <si>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</si>
  <si>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</si>
  <si>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</si>
  <si>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</si>
  <si>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</si>
  <si>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</si>
  <si>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</si>
  <si>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</si>
  <si>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</si>
  <si>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</si>
  <si>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</si>
  <si>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</si>
  <si>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</si>
  <si>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</si>
  <si>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</si>
  <si>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</si>
  <si>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</si>
  <si>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</si>
  <si>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</si>
  <si>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</si>
  <si>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</si>
  <si>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</si>
  <si>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</si>
  <si>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</si>
  <si>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</si>
  <si>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</si>
  <si>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</si>
  <si>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</si>
  <si>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</si>
  <si>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</si>
  <si>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</si>
  <si>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</si>
  <si>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</si>
  <si>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</si>
  <si>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</si>
  <si>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</si>
  <si>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</si>
  <si>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</si>
  <si>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</si>
  <si>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</si>
  <si>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</si>
  <si>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</si>
  <si>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</si>
  <si>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</si>
  <si>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</si>
  <si>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</si>
  <si>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</si>
  <si>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</si>
  <si>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</si>
  <si>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</si>
  <si>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</si>
  <si>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</si>
  <si>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</si>
  <si>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</si>
  <si>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</si>
  <si>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</si>
  <si>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</si>
  <si>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</si>
  <si>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</si>
  <si>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</si>
  <si>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</si>
  <si>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</si>
  <si>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</si>
  <si>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</si>
  <si>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</si>
  <si>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</si>
  <si>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</si>
  <si>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</si>
  <si>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</si>
  <si>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</si>
  <si>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</si>
  <si>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</si>
  <si>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</si>
  <si>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</si>
  <si>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</si>
  <si>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</si>
  <si>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</si>
  <si>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</si>
  <si>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</si>
  <si>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</si>
  <si>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</si>
  <si>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</si>
  <si>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</si>
  <si>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</si>
  <si>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</si>
  <si>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</si>
  <si>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</si>
  <si>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</si>
  <si>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</si>
  <si>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</si>
  <si>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</si>
  <si>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</si>
  <si>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</si>
  <si>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</si>
  <si>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</si>
  <si>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</si>
  <si>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</si>
  <si>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</si>
  <si>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</si>
  <si>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</si>
  <si>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</si>
  <si>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</si>
  <si>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</si>
  <si>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</si>
  <si>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</si>
  <si>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</si>
  <si>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</si>
  <si>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</si>
  <si>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</si>
  <si>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</si>
  <si>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</si>
  <si>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</si>
  <si>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</si>
  <si>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</si>
  <si>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</si>
  <si>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</si>
  <si>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</si>
  <si>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</si>
  <si>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</si>
  <si>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</si>
  <si>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</si>
  <si>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</si>
  <si>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</si>
  <si>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</si>
  <si>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</si>
  <si>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</si>
  <si>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</si>
  <si>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</si>
  <si>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</si>
  <si>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</si>
  <si>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</si>
  <si>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</si>
  <si>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</si>
  <si>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</si>
  <si>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</si>
  <si>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</si>
  <si>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</si>
  <si>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</si>
  <si>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</si>
  <si>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</si>
  <si>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</si>
  <si>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</si>
  <si>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</si>
  <si>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</si>
  <si>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</si>
  <si>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</si>
  <si>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</si>
  <si>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</si>
  <si>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</si>
  <si>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</si>
  <si>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</si>
  <si>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</si>
  <si>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</si>
  <si>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</si>
  <si>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</si>
  <si>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</si>
  <si>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</si>
  <si>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</si>
  <si>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</si>
  <si>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</si>
  <si>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</si>
  <si>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</si>
  <si>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</si>
  <si>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</si>
  <si>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</si>
  <si>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</si>
  <si>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</si>
  <si>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</si>
  <si>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</si>
  <si>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</si>
  <si>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</si>
  <si>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</si>
  <si>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</si>
  <si>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</si>
  <si>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</si>
  <si>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</si>
  <si>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</si>
  <si>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</si>
  <si>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</si>
  <si>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</si>
  <si>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</si>
  <si>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</si>
  <si>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</si>
  <si>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</si>
  <si>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</si>
  <si>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</si>
  <si>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</si>
  <si>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</si>
  <si>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</si>
  <si>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</si>
  <si>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</si>
  <si>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</si>
  <si>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</si>
  <si>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</si>
  <si>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</si>
  <si>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</si>
  <si>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</si>
  <si>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</si>
  <si>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</si>
  <si>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</si>
  <si>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</si>
  <si>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</si>
  <si>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</si>
  <si>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</si>
  <si>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</si>
  <si>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</si>
  <si>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</si>
  <si>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</si>
  <si>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</si>
  <si>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</si>
  <si>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</si>
  <si>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</si>
  <si>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</si>
  <si>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</si>
  <si>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</si>
  <si>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</si>
  <si>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</si>
  <si>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</si>
  <si>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</si>
  <si>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</si>
  <si>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</si>
  <si>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</si>
  <si>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</si>
  <si>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</si>
  <si>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</si>
  <si>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</si>
  <si>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</si>
  <si>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</si>
  <si>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</si>
  <si>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</si>
  <si>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</si>
  <si>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</si>
  <si>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</si>
  <si>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</si>
  <si>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</si>
  <si>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</si>
  <si>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</si>
  <si>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</si>
  <si>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</si>
  <si>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</si>
  <si>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</si>
  <si>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</si>
  <si>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</si>
  <si>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</si>
  <si>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</si>
  <si>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</si>
  <si>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</si>
  <si>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</si>
  <si>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</si>
  <si>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</si>
  <si>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</si>
  <si>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</si>
  <si>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</si>
  <si>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</si>
  <si>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</si>
  <si>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</si>
  <si>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</si>
  <si>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</si>
  <si>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</si>
  <si>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</si>
  <si>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</si>
  <si>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</si>
  <si>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</si>
  <si>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</si>
  <si>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</si>
  <si>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</si>
  <si>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</si>
  <si>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</si>
  <si>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</si>
  <si>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</si>
  <si>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</si>
  <si>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</si>
  <si>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</si>
  <si>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</si>
  <si>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</si>
  <si>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</si>
  <si>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</si>
  <si>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</si>
  <si>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</si>
  <si>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</si>
  <si>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</si>
  <si>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</si>
  <si>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</si>
  <si>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</si>
  <si>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</si>
  <si>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</si>
  <si>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</si>
  <si>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</si>
  <si>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</si>
  <si>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</si>
  <si>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</si>
  <si>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</si>
  <si>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</si>
  <si>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</si>
  <si>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</si>
  <si>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</si>
  <si>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</si>
  <si>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</si>
  <si>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</si>
  <si>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</si>
  <si>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</si>
  <si>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</si>
  <si>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</si>
  <si>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</si>
  <si>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</si>
  <si>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</si>
  <si>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</si>
  <si>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</si>
  <si>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</si>
  <si>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</si>
  <si>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</si>
  <si>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</si>
  <si>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</si>
  <si>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</si>
  <si>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</si>
  <si>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</si>
  <si>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</si>
  <si>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</si>
  <si>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</si>
  <si>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</si>
  <si>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</si>
  <si>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</si>
  <si>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</si>
  <si>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</si>
  <si>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</si>
  <si>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</si>
  <si>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</si>
  <si>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</si>
  <si>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</si>
  <si>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</si>
  <si>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</si>
  <si>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</si>
  <si>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</si>
  <si>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</si>
  <si>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</si>
  <si>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</si>
  <si>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</si>
  <si>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</si>
  <si>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</si>
  <si>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</si>
  <si>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</si>
  <si>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</si>
  <si>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</si>
  <si>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</si>
  <si>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</si>
  <si>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</si>
  <si>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</si>
  <si>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</si>
  <si>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</si>
  <si>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</si>
  <si>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</si>
  <si>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</si>
  <si>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</si>
  <si>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</si>
  <si>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</si>
  <si>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</si>
  <si>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</si>
  <si>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</si>
  <si>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</si>
  <si>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</si>
  <si>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</si>
  <si>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</si>
  <si>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</si>
  <si>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</si>
  <si>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</si>
  <si>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</si>
  <si>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</si>
  <si>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</si>
  <si>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</si>
  <si>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</si>
  <si>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</si>
  <si>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</si>
  <si>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</si>
  <si>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</si>
  <si>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</si>
  <si>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</si>
  <si>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</si>
  <si>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</si>
  <si>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</si>
  <si>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</si>
  <si>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</si>
  <si>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</si>
  <si>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</si>
  <si>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</si>
  <si>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</si>
  <si>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</si>
  <si>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</si>
  <si>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</si>
  <si>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</si>
  <si>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</si>
  <si>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</si>
  <si>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</si>
  <si>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</si>
  <si>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</si>
  <si>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</si>
  <si>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</si>
  <si>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</si>
  <si>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</si>
  <si>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</si>
  <si>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</si>
  <si>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</si>
  <si>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</si>
  <si>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</si>
  <si>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</si>
  <si>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</si>
  <si>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</si>
  <si>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</si>
  <si>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</si>
  <si>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</si>
  <si>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</si>
  <si>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</si>
  <si>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</si>
  <si>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</si>
  <si>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</si>
  <si>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</si>
  <si>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</si>
  <si>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</si>
  <si>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</si>
  <si>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</si>
  <si>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</si>
  <si>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</si>
  <si>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</si>
  <si>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</si>
  <si>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</si>
  <si>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</si>
  <si>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</si>
  <si>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</si>
  <si>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</si>
  <si>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</si>
  <si>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</si>
  <si>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</si>
  <si>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</si>
  <si>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</si>
  <si>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</si>
  <si>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</si>
  <si>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</si>
  <si>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</si>
  <si>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</si>
  <si>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</si>
  <si>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</si>
  <si>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</si>
  <si>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</si>
  <si>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</si>
  <si>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</si>
  <si>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</si>
  <si>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</si>
  <si>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</si>
  <si>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</si>
  <si>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</si>
  <si>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</si>
  <si>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</si>
  <si>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</si>
  <si>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</si>
  <si>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</si>
  <si>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</si>
  <si>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</si>
  <si>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</si>
  <si>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</si>
  <si>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</si>
  <si>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</si>
  <si>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</si>
  <si>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</si>
  <si>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</si>
  <si>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</si>
  <si>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</si>
  <si>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</si>
  <si>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</si>
  <si>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</si>
  <si>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</si>
  <si>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</si>
  <si>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</si>
  <si>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</si>
  <si>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</si>
  <si>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</si>
  <si>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</si>
  <si>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</si>
  <si>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</si>
  <si>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</si>
  <si>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</si>
  <si>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</si>
  <si>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</si>
  <si>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</si>
  <si>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</si>
  <si>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</si>
  <si>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</si>
  <si>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</si>
  <si>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</si>
  <si>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</si>
  <si>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</si>
  <si>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</si>
  <si>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</si>
  <si>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</si>
  <si>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</si>
  <si>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</si>
  <si>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</si>
  <si>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</si>
  <si>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</si>
  <si>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</si>
  <si>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</si>
  <si>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</si>
  <si>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</si>
  <si>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</si>
  <si>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</si>
  <si>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</si>
  <si>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</si>
  <si>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</si>
  <si>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</si>
  <si>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</si>
  <si>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</si>
  <si>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</si>
  <si>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</si>
  <si>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</si>
  <si>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</si>
  <si>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</si>
  <si>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</si>
  <si>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</si>
  <si>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</si>
  <si>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</si>
  <si>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</si>
  <si>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</si>
  <si>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</si>
  <si>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</si>
  <si>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</si>
  <si>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</si>
  <si>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</si>
  <si>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</si>
  <si>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</si>
  <si>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</si>
  <si>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</si>
  <si>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</si>
  <si>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</si>
  <si>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</si>
  <si>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</si>
  <si>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</si>
  <si>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</si>
  <si>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</si>
  <si>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</si>
  <si>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</si>
  <si>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</si>
  <si>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</si>
  <si>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</si>
  <si>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</si>
  <si>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</si>
  <si>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</si>
  <si>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</si>
  <si>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</si>
  <si>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</si>
  <si>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</si>
  <si>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</si>
  <si>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</si>
  <si>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</si>
  <si>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</si>
  <si>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</si>
  <si>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</si>
  <si>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</si>
  <si>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</si>
  <si>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</si>
  <si>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</si>
  <si>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</si>
  <si>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</si>
  <si>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</si>
  <si>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</si>
  <si>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</si>
  <si>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</si>
  <si>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</si>
  <si>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</si>
  <si>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</si>
  <si>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</si>
  <si>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</si>
  <si>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</si>
  <si>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</si>
  <si>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</si>
  <si>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</si>
  <si>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</si>
  <si>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</si>
  <si>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</si>
  <si>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</si>
  <si>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</si>
  <si>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</si>
  <si>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</si>
  <si>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</si>
  <si>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</si>
  <si>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</si>
  <si>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</si>
  <si>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</si>
  <si>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</si>
  <si>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</si>
  <si>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</si>
  <si>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</si>
  <si>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</si>
  <si>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</si>
  <si>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</si>
  <si>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</si>
  <si>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</si>
  <si>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</si>
  <si>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</si>
  <si>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</si>
  <si>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</si>
  <si>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</si>
  <si>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</si>
  <si>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</si>
  <si>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</si>
  <si>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</si>
  <si>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</si>
  <si>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</si>
  <si>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</si>
  <si>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</si>
  <si>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</si>
  <si>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</si>
  <si>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</si>
  <si>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</si>
  <si>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</si>
  <si>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</si>
  <si>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</si>
  <si>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</si>
  <si>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</si>
  <si>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</si>
  <si>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</si>
  <si>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</si>
  <si>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</si>
  <si>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</si>
  <si>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</si>
  <si>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</si>
  <si>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</si>
  <si>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</si>
  <si>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</si>
  <si>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</si>
  <si>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</si>
  <si>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</si>
  <si>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</si>
  <si>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</si>
  <si>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</si>
  <si>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</si>
  <si>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</si>
  <si>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</si>
  <si>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</si>
  <si>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</si>
  <si>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</si>
  <si>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</si>
  <si>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</si>
  <si>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</si>
  <si>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</si>
  <si>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</si>
  <si>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</si>
  <si>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</si>
  <si>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</si>
  <si>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</si>
  <si>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</si>
  <si>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</si>
  <si>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</si>
  <si>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</si>
  <si>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</si>
  <si>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</si>
  <si>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</si>
  <si>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</si>
  <si>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</si>
  <si>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</si>
  <si>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</si>
  <si>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</si>
  <si>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</si>
  <si>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</si>
  <si>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</si>
  <si>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</si>
  <si>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</si>
  <si>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</si>
  <si>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</si>
  <si>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</si>
  <si>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</si>
  <si>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</si>
  <si>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</si>
  <si>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</si>
  <si>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</si>
  <si>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</si>
  <si>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</si>
  <si>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</si>
  <si>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</si>
  <si>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</si>
  <si>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</si>
  <si>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</si>
  <si>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</si>
  <si>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</si>
  <si>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</si>
  <si>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</si>
  <si>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</si>
  <si>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</si>
  <si>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</si>
  <si>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</si>
  <si>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</si>
  <si>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</si>
  <si>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</si>
  <si>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</si>
  <si>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</si>
  <si>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</si>
  <si>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</si>
  <si>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</si>
  <si>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</si>
  <si>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</si>
  <si>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</si>
  <si>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</si>
  <si>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</si>
  <si>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</si>
  <si>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</si>
  <si>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</si>
  <si>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</si>
  <si>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</si>
  <si>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</si>
  <si>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</si>
  <si>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</si>
  <si>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</si>
  <si>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</si>
  <si>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</si>
  <si>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</si>
  <si>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</si>
  <si>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</si>
  <si>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</si>
  <si>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</si>
  <si>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</si>
  <si>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</si>
  <si>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</si>
  <si>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</si>
  <si>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</si>
  <si>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</si>
  <si>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</si>
  <si>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</si>
  <si>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</si>
  <si>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</si>
  <si>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</si>
  <si>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</si>
  <si>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</si>
  <si>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</si>
  <si>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</si>
  <si>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</si>
  <si>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</si>
  <si>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</si>
  <si>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</si>
  <si>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</si>
  <si>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</si>
  <si>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</si>
  <si>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</si>
  <si>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</si>
  <si>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</si>
  <si>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</si>
  <si>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</si>
  <si>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</si>
  <si>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</si>
  <si>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</si>
  <si>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</si>
  <si>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</si>
  <si>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</si>
  <si>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</si>
  <si>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</si>
  <si>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</si>
  <si>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</si>
  <si>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</si>
  <si>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</si>
  <si>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</si>
  <si>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</si>
  <si>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</si>
  <si>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</si>
  <si>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</si>
  <si>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</si>
  <si>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</si>
  <si>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</si>
  <si>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</si>
  <si>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</si>
  <si>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</si>
  <si>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</si>
  <si>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</si>
  <si>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</si>
  <si>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</si>
  <si>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</si>
  <si>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</si>
  <si>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</si>
  <si>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</si>
  <si>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</si>
  <si>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</si>
  <si>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</si>
  <si>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</si>
  <si>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</si>
  <si>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</si>
  <si>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</si>
  <si>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</si>
  <si>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</si>
  <si>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</si>
  <si>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</si>
  <si>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</si>
  <si>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</si>
  <si>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</si>
  <si>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</si>
  <si>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</si>
  <si>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</si>
  <si>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</si>
  <si>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</si>
  <si>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</si>
  <si>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</si>
  <si>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</si>
  <si>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</si>
  <si>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</si>
  <si>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</si>
  <si>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</si>
  <si>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</si>
  <si>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</si>
  <si>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</si>
  <si>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</si>
  <si>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</si>
  <si>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</si>
  <si>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</si>
  <si>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</si>
  <si>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</si>
  <si>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</si>
  <si>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</si>
  <si>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</si>
  <si>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</si>
  <si>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</si>
  <si>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</si>
  <si>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</si>
  <si>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</si>
  <si>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</si>
  <si>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</si>
  <si>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</si>
  <si>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</si>
  <si>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</si>
  <si>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</si>
  <si>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</si>
  <si>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</si>
  <si>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</si>
  <si>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</si>
  <si>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</si>
  <si>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</si>
  <si>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</si>
  <si>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</si>
  <si>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</si>
  <si>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</si>
  <si>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</si>
  <si>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</si>
  <si>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</si>
  <si>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</si>
  <si>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</si>
  <si>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</si>
  <si>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</si>
  <si>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</si>
  <si>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</si>
  <si>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</si>
  <si>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</si>
  <si>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</si>
  <si>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</si>
  <si>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</si>
  <si>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</si>
  <si>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</si>
  <si>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</si>
  <si>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</si>
  <si>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</si>
  <si>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</si>
  <si>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</si>
  <si>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</si>
  <si>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</si>
  <si>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</si>
  <si>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</si>
  <si>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</si>
  <si>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</si>
  <si>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</si>
  <si>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</si>
  <si>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</si>
  <si>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</si>
  <si>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</si>
  <si>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</si>
  <si>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</si>
  <si>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</si>
  <si>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</si>
  <si>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</si>
  <si>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</si>
  <si>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</si>
  <si>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</si>
  <si>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</si>
  <si>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</si>
  <si>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</si>
  <si>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</si>
  <si>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</si>
  <si>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</si>
  <si>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</si>
  <si>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</si>
  <si>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</si>
  <si>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</si>
  <si>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</si>
  <si>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</si>
  <si>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</si>
  <si>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</si>
  <si>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</si>
  <si>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</si>
  <si>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</si>
  <si>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</si>
  <si>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</si>
  <si>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</si>
  <si>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</si>
  <si>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</si>
  <si>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</si>
  <si>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</si>
  <si>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</si>
  <si>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</si>
  <si>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</si>
  <si>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</si>
  <si>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</si>
  <si>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</si>
  <si>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</si>
  <si>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</si>
  <si>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</si>
  <si>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</si>
  <si>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</si>
  <si>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</si>
  <si>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</si>
  <si>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</si>
  <si>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</si>
  <si>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</si>
  <si>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</si>
  <si>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</si>
  <si>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</si>
  <si>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</si>
  <si>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</si>
  <si>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</si>
  <si>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</si>
  <si>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</si>
  <si>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</si>
  <si>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</si>
  <si>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</si>
  <si>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</si>
  <si>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</si>
  <si>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</si>
  <si>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</si>
  <si>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</si>
  <si>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</si>
  <si>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</si>
  <si>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</si>
  <si>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</si>
  <si>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</si>
  <si>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</si>
  <si>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</si>
  <si>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</si>
  <si>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</si>
  <si>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</si>
  <si>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</si>
  <si>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</si>
  <si>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</si>
  <si>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</si>
  <si>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</si>
  <si>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</si>
  <si>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</si>
  <si>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</si>
  <si>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</si>
  <si>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</si>
  <si>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</si>
  <si>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</si>
  <si>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</si>
  <si>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</si>
  <si>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</si>
  <si>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</si>
  <si>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</si>
  <si>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</si>
  <si>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</si>
  <si>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</si>
  <si>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</si>
  <si>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</si>
  <si>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</si>
  <si>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</si>
  <si>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</si>
  <si>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</si>
  <si>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</si>
  <si>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</si>
  <si>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</si>
  <si>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</si>
  <si>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</si>
  <si>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</si>
  <si>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</si>
  <si>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</si>
  <si>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</si>
  <si>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</si>
  <si>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</si>
  <si>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</si>
  <si>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</si>
  <si>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</si>
  <si>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</si>
  <si>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</si>
  <si>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</si>
  <si>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</si>
  <si>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</si>
  <si>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</si>
  <si>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</si>
  <si>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</si>
  <si>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</si>
  <si>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</si>
  <si>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</si>
  <si>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</si>
  <si>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</si>
  <si>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</si>
  <si>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</si>
  <si>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</si>
  <si>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</si>
  <si>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</si>
  <si>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</si>
  <si>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</si>
  <si>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</si>
  <si>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</si>
  <si>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</si>
  <si>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</si>
  <si>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</si>
  <si>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</si>
  <si>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</si>
  <si>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</si>
  <si>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</si>
  <si>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</si>
  <si>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</si>
  <si>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</si>
  <si>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</si>
  <si>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</si>
  <si>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</si>
  <si>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</si>
  <si>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</si>
  <si>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</si>
  <si>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</si>
  <si>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</si>
  <si>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</si>
  <si>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</si>
  <si>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</si>
  <si>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</si>
  <si>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</si>
  <si>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</si>
  <si>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</si>
  <si>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</si>
  <si>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</si>
  <si>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</si>
  <si>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</si>
  <si>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</si>
  <si>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</si>
  <si>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</si>
  <si>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</si>
  <si>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</si>
  <si>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</si>
  <si>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</si>
  <si>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</si>
  <si>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</si>
  <si>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</si>
  <si>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</si>
  <si>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</si>
  <si>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</si>
  <si>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</si>
  <si>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</si>
  <si>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</si>
  <si>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</si>
  <si>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</si>
  <si>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</si>
  <si>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</si>
  <si>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</si>
  <si>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</si>
  <si>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</si>
  <si>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</si>
  <si>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</si>
  <si>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</si>
  <si>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</si>
  <si>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</si>
  <si>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</si>
  <si>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</si>
  <si>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</si>
  <si>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</si>
  <si>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</si>
  <si>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</si>
  <si>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</si>
  <si>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</si>
  <si>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</si>
  <si>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</si>
  <si>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</si>
  <si>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</si>
  <si>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</si>
  <si>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</si>
  <si>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</si>
  <si>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</si>
  <si>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</si>
  <si>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</si>
  <si>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</si>
  <si>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</si>
  <si>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</si>
  <si>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</si>
  <si>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</si>
  <si>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</si>
  <si>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</si>
  <si>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</si>
  <si>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</si>
  <si>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</si>
  <si>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</si>
  <si>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</si>
  <si>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</si>
  <si>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</si>
  <si>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</si>
  <si>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</si>
  <si>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</si>
  <si>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</si>
  <si>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</si>
  <si>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</si>
  <si>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</si>
  <si>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</si>
  <si>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</si>
  <si>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</si>
  <si>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</si>
  <si>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</si>
  <si>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</si>
  <si>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</si>
  <si>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</si>
  <si>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</si>
  <si>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</si>
  <si>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</si>
  <si>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</si>
  <si>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</si>
  <si>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</si>
  <si>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</si>
  <si>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</si>
  <si>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</si>
  <si>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</si>
  <si>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</si>
  <si>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</si>
  <si>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</si>
  <si>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</si>
  <si>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</si>
  <si>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</si>
  <si>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</si>
  <si>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</si>
  <si>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</si>
  <si>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</si>
  <si>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</si>
  <si>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</si>
  <si>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</si>
  <si>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</si>
  <si>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</si>
  <si>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</si>
  <si>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</si>
  <si>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</si>
  <si>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</si>
  <si>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</si>
  <si>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</si>
  <si>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</si>
  <si>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</si>
  <si>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</si>
  <si>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</si>
  <si>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</si>
  <si>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</si>
  <si>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</si>
  <si>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</si>
  <si>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</si>
  <si>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</si>
  <si>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</si>
  <si>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</si>
  <si>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</si>
  <si>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</si>
  <si>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</si>
  <si>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</si>
  <si>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</si>
  <si>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</si>
  <si>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</si>
  <si>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</si>
  <si>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</si>
  <si>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</si>
  <si>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</si>
  <si>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</si>
  <si>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</si>
  <si>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</si>
  <si>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</si>
  <si>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</si>
  <si>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</si>
  <si>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</si>
  <si>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</si>
  <si>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</si>
  <si>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</si>
  <si>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</si>
  <si>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</si>
  <si>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</si>
  <si>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</si>
  <si>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</si>
  <si>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</si>
  <si>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</si>
  <si>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</si>
  <si>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</si>
  <si>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</si>
  <si>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</si>
  <si>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</si>
  <si>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</si>
  <si>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</si>
  <si>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</si>
  <si>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</si>
  <si>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</si>
  <si>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</si>
  <si>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</si>
  <si>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</si>
  <si>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</si>
  <si>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</si>
  <si>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</si>
  <si>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</si>
  <si>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</si>
  <si>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</si>
  <si>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</si>
  <si>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</si>
  <si>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</si>
  <si>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</si>
  <si>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</si>
  <si>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</si>
  <si>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</si>
  <si>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</si>
  <si>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</si>
  <si>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</si>
  <si>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</si>
  <si>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</si>
  <si>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</si>
  <si>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</si>
  <si>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</si>
  <si>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</si>
  <si>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</si>
  <si>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</si>
  <si>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</si>
  <si>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</si>
  <si>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</si>
  <si>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</si>
  <si>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</si>
  <si>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</si>
  <si>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</si>
  <si>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</si>
  <si>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</si>
  <si>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</si>
  <si>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</si>
  <si>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</si>
  <si>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</si>
  <si>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</si>
  <si>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</si>
  <si>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</si>
  <si>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</si>
  <si>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</si>
  <si>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</si>
  <si>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</si>
  <si>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</si>
  <si>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</si>
  <si>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</si>
  <si>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</si>
  <si>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</si>
  <si>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</si>
  <si>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</si>
  <si>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</si>
  <si>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</si>
  <si>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</si>
  <si>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</si>
  <si>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</si>
  <si>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</si>
  <si>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</si>
  <si>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</si>
  <si>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</si>
  <si>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</si>
  <si>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</si>
  <si>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</si>
  <si>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</si>
  <si>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</si>
  <si>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</si>
  <si>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</si>
  <si>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</si>
  <si>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</si>
  <si>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</si>
  <si>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</si>
  <si>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</si>
  <si>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</si>
  <si>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</si>
  <si>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</si>
  <si>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</si>
  <si>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</si>
  <si>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</si>
  <si>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</si>
  <si>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</si>
  <si>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</si>
  <si>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</si>
  <si>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</si>
  <si>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</si>
  <si>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</si>
  <si>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</si>
  <si>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</si>
  <si>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</si>
  <si>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</si>
  <si>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</si>
  <si>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</si>
  <si>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</si>
  <si>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</si>
  <si>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</si>
  <si>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</si>
  <si>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</si>
  <si>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</si>
  <si>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</si>
  <si>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</si>
  <si>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</si>
  <si>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</si>
  <si>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</si>
  <si>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</si>
  <si>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</si>
  <si>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</si>
  <si>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</si>
  <si>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</si>
  <si>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</si>
  <si>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</si>
  <si>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</si>
  <si>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</si>
  <si>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</si>
  <si>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</si>
  <si>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</si>
  <si>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</si>
  <si>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</si>
  <si>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</si>
  <si>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</si>
  <si>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</si>
  <si>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</si>
  <si>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</si>
  <si>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</si>
  <si>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</si>
  <si>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</si>
  <si>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</si>
  <si>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</si>
  <si>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</si>
  <si>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</si>
  <si>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</si>
  <si>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</si>
  <si>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</si>
  <si>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</si>
  <si>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</si>
  <si>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</si>
  <si>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</si>
  <si>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</si>
  <si>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</si>
  <si>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</si>
  <si>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</si>
  <si>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</si>
  <si>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</si>
  <si>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</si>
  <si>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</si>
  <si>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</si>
  <si>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</si>
  <si>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</si>
  <si>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</si>
  <si>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</si>
  <si>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</si>
  <si>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</si>
  <si>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</si>
  <si>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</si>
  <si>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</si>
  <si>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</si>
  <si>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</si>
  <si>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</si>
  <si>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</si>
  <si>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</si>
  <si>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</si>
  <si>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</si>
  <si>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</si>
  <si>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</si>
  <si>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</si>
  <si>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</si>
  <si>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</si>
  <si>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</si>
  <si>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</si>
  <si>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</si>
  <si>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</si>
  <si>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</si>
  <si>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</si>
  <si>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</si>
  <si>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</si>
  <si>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</si>
  <si>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</si>
  <si>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</si>
  <si>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</si>
  <si>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</si>
  <si>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</si>
  <si>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</si>
  <si>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</si>
  <si>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</si>
  <si>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</si>
  <si>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</si>
  <si>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</si>
  <si>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</si>
  <si>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</si>
  <si>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</si>
  <si>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</si>
  <si>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</si>
  <si>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</si>
  <si>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</si>
  <si>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</si>
  <si>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</si>
  <si>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</si>
  <si>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</si>
  <si>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</si>
  <si>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</si>
  <si>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</si>
  <si>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</si>
  <si>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</si>
  <si>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</si>
  <si>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</si>
  <si>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</si>
  <si>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</si>
  <si>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</si>
  <si>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</si>
  <si>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</si>
  <si>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</si>
  <si>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</si>
  <si>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</si>
  <si>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</si>
  <si>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</si>
  <si>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</si>
  <si>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</si>
  <si>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</si>
  <si>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</si>
  <si>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</si>
  <si>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</si>
  <si>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</si>
  <si>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</si>
  <si>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</si>
  <si>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</si>
  <si>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</si>
  <si>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</si>
  <si>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</si>
  <si>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</si>
  <si>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</si>
  <si>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</si>
  <si>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</si>
  <si>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</si>
  <si>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</si>
  <si>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</si>
  <si>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</si>
  <si>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</si>
  <si>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</si>
  <si>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</si>
  <si>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</si>
  <si>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</si>
  <si>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</si>
  <si>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</si>
  <si>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</si>
  <si>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</si>
  <si>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</si>
  <si>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</si>
  <si>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</si>
  <si>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</si>
  <si>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</si>
  <si>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</si>
  <si>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</si>
  <si>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</si>
  <si>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</si>
  <si>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</si>
  <si>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</si>
  <si>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</si>
  <si>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</si>
  <si>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</si>
  <si>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</si>
  <si>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</si>
  <si>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</si>
  <si>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</si>
  <si>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</si>
  <si>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</si>
  <si>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</si>
  <si>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</si>
  <si>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</si>
  <si>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</si>
  <si>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</si>
  <si>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</si>
  <si>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</si>
  <si>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</si>
  <si>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</si>
  <si>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</si>
  <si>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</si>
  <si>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</si>
  <si>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</si>
  <si>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</si>
  <si>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</si>
  <si>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</si>
  <si>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</si>
  <si>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</si>
  <si>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</si>
  <si>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</si>
  <si>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</si>
  <si>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</si>
  <si>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</si>
  <si>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</si>
  <si>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</si>
  <si>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</si>
  <si>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</si>
  <si>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</si>
  <si>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</si>
  <si>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</si>
  <si>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</si>
  <si>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</si>
  <si>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</si>
  <si>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</si>
  <si>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</si>
  <si>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</si>
  <si>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</si>
  <si>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</si>
  <si>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</si>
  <si>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</si>
  <si>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</si>
  <si>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</si>
  <si>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</si>
  <si>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</si>
  <si>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</si>
  <si>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</si>
  <si>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</si>
  <si>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</si>
  <si>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</si>
  <si>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</si>
  <si>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</si>
  <si>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</si>
  <si>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</si>
  <si>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</si>
  <si>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</si>
  <si>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</si>
  <si>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</si>
  <si>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</si>
  <si>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</si>
  <si>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</si>
  <si>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</si>
  <si>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</si>
  <si>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</si>
  <si>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</si>
  <si>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</si>
  <si>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</si>
  <si>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</si>
  <si>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</si>
  <si>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</si>
  <si>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</si>
  <si>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</si>
  <si>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</si>
  <si>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</si>
  <si>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</si>
  <si>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</si>
  <si>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</si>
  <si>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</si>
  <si>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</si>
  <si>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</si>
  <si>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</si>
  <si>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</si>
  <si>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</si>
  <si>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</si>
  <si>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</si>
  <si>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</si>
  <si>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</si>
  <si>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</si>
  <si>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</si>
  <si>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</si>
  <si>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</si>
  <si>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</si>
  <si>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</si>
  <si>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</si>
  <si>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</si>
  <si>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</si>
  <si>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</si>
  <si>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</si>
  <si>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</si>
  <si>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</si>
  <si>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</si>
  <si>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</si>
  <si>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</si>
  <si>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</si>
  <si>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</si>
  <si>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</si>
  <si>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</si>
  <si>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</si>
  <si>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</si>
  <si>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</si>
  <si>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</si>
  <si>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</si>
  <si>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</si>
  <si>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</si>
  <si>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</si>
  <si>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</si>
  <si>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</si>
  <si>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</si>
  <si>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</si>
  <si>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</si>
  <si>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</si>
  <si>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</si>
  <si>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</si>
  <si>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</si>
  <si>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</si>
  <si>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</si>
  <si>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</si>
  <si>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</si>
  <si>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</si>
  <si>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</si>
  <si>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</si>
  <si>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</si>
  <si>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</si>
  <si>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</si>
  <si>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</si>
  <si>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</si>
  <si>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</si>
  <si>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</si>
  <si>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</si>
  <si>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</si>
  <si>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</si>
  <si>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</si>
  <si>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</si>
  <si>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</si>
  <si>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</si>
  <si>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</si>
  <si>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</si>
  <si>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</si>
  <si>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</si>
  <si>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</si>
  <si>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</si>
  <si>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</si>
  <si>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</si>
  <si>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</si>
  <si>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</si>
  <si>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</si>
  <si>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</si>
  <si>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</si>
  <si>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</si>
  <si>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</si>
  <si>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</si>
  <si>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</si>
  <si>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</si>
  <si>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</si>
  <si>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</si>
  <si>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</si>
  <si>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</si>
  <si>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</si>
  <si>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</si>
  <si>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</si>
  <si>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</si>
  <si>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</si>
  <si>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</si>
  <si>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</si>
  <si>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</si>
  <si>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</si>
  <si>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</si>
  <si>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</si>
  <si>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</si>
  <si>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</si>
  <si>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</si>
  <si>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</si>
  <si>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</si>
  <si>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</si>
  <si>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</si>
  <si>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</si>
  <si>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</si>
  <si>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</si>
  <si>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</si>
  <si>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</si>
  <si>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</si>
  <si>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</si>
  <si>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</si>
  <si>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</si>
  <si>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</si>
  <si>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</si>
  <si>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</si>
  <si>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</si>
  <si>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</si>
  <si>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</si>
  <si>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</si>
  <si>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</si>
  <si>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</si>
  <si>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</si>
  <si>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</si>
  <si>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</si>
  <si>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</si>
  <si>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</si>
  <si>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</si>
  <si>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</si>
  <si>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</si>
  <si>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</si>
  <si>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</si>
  <si>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</si>
  <si>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</si>
  <si>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</si>
  <si>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</si>
  <si>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</si>
  <si>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</si>
  <si>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</si>
  <si>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</si>
  <si>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</si>
  <si>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</si>
  <si>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</si>
  <si>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</si>
  <si>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</si>
  <si>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</si>
  <si>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</si>
  <si>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</si>
  <si>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</si>
  <si>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</si>
  <si>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</si>
  <si>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</si>
  <si>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</si>
  <si>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</si>
  <si>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</si>
  <si>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</si>
  <si>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</si>
  <si>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</si>
  <si>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</si>
  <si>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</si>
  <si>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</si>
  <si>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</si>
  <si>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</si>
  <si>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</si>
  <si>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</si>
  <si>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</si>
  <si>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</si>
  <si>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</si>
  <si>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</si>
  <si>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</si>
  <si>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</si>
  <si>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</si>
  <si>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</si>
  <si>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</si>
  <si>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</si>
  <si>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</si>
  <si>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</si>
  <si>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</si>
  <si>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</si>
  <si>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</si>
  <si>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</si>
  <si>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</si>
  <si>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</si>
  <si>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</si>
  <si>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</si>
  <si>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</si>
  <si>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</si>
  <si>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</si>
  <si>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</si>
  <si>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</si>
  <si>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</si>
  <si>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</si>
  <si>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</si>
  <si>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</si>
  <si>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</si>
  <si>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</si>
  <si>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</si>
  <si>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</si>
  <si>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</si>
  <si>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</si>
  <si>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</si>
  <si>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</si>
  <si>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</si>
  <si>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</si>
  <si>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</si>
  <si>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</si>
  <si>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</si>
  <si>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</si>
  <si>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</si>
  <si>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</si>
  <si>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</si>
  <si>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</si>
  <si>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</si>
  <si>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</si>
  <si>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</si>
  <si>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</si>
  <si>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</si>
  <si>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</si>
  <si>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</si>
  <si>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</si>
  <si>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</si>
  <si>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</si>
  <si>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</si>
  <si>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</si>
  <si>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</si>
  <si>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</si>
  <si>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</si>
  <si>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</si>
  <si>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</si>
  <si>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</si>
  <si>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</si>
  <si>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</si>
  <si>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</si>
  <si>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</si>
  <si>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</si>
  <si>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</si>
  <si>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</si>
  <si>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</si>
  <si>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</si>
  <si>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</si>
  <si>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</si>
  <si>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</si>
  <si>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</si>
  <si>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</si>
  <si>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</si>
  <si>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</si>
  <si>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</si>
  <si>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</si>
  <si>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</si>
  <si>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</si>
  <si>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</si>
  <si>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</si>
  <si>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</si>
  <si>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</si>
  <si>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</si>
  <si>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</si>
  <si>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</si>
  <si>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</si>
  <si>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</si>
  <si>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</si>
  <si>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</si>
  <si>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</si>
  <si>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</si>
  <si>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</si>
  <si>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</si>
  <si>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</si>
  <si>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</si>
  <si>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</si>
  <si>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</si>
  <si>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</si>
  <si>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</si>
  <si>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</si>
  <si>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</si>
  <si>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</si>
  <si>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</si>
  <si>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</si>
  <si>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</si>
  <si>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</si>
  <si>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</si>
  <si>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</si>
  <si>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</si>
  <si>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</si>
  <si>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</si>
  <si>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</si>
  <si>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</si>
  <si>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</si>
  <si>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</si>
  <si>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</si>
  <si>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</si>
  <si>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</si>
  <si>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</si>
  <si>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</si>
  <si>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</si>
  <si>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</si>
  <si>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</si>
  <si>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</si>
  <si>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</si>
  <si>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</si>
  <si>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</si>
  <si>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</si>
  <si>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</si>
  <si>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</si>
  <si>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</si>
  <si>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</si>
  <si>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</si>
  <si>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</si>
  <si>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</si>
  <si>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</si>
  <si>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</si>
  <si>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</si>
  <si>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</si>
  <si>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</si>
  <si>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</si>
  <si>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</si>
  <si>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</si>
  <si>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</si>
  <si>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</si>
  <si>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</si>
  <si>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</si>
  <si>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</si>
  <si>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</si>
  <si>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</si>
  <si>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</si>
  <si>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</si>
  <si>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</si>
  <si>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</si>
  <si>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</si>
  <si>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</si>
  <si>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</si>
  <si>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</si>
  <si>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</si>
  <si>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</si>
  <si>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</si>
  <si>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</si>
  <si>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</si>
  <si>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</si>
  <si>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</si>
  <si>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</si>
  <si>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</si>
  <si>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</si>
  <si>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</si>
  <si>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</si>
  <si>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</si>
  <si>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</si>
  <si>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</si>
  <si>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</si>
  <si>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</si>
  <si>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</si>
  <si>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</si>
  <si>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</si>
  <si>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</si>
  <si>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</si>
  <si>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</si>
  <si>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</si>
  <si>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</si>
  <si>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</si>
  <si>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</si>
  <si>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</si>
  <si>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</si>
  <si>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</si>
  <si>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</si>
  <si>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</si>
  <si>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</si>
  <si>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</si>
  <si>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</si>
  <si>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</si>
  <si>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</si>
  <si>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</si>
  <si>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</si>
  <si>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</si>
  <si>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</si>
  <si>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</si>
  <si>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</si>
  <si>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</si>
  <si>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</si>
  <si>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</si>
  <si>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</si>
  <si>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</si>
  <si>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</si>
  <si>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</si>
  <si>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</si>
  <si>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</si>
  <si>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</si>
  <si>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</si>
  <si>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</si>
  <si>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</si>
  <si>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</si>
  <si>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</si>
  <si>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</si>
  <si>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</si>
  <si>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</si>
  <si>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</si>
  <si>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</si>
  <si>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</si>
  <si>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</si>
  <si>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</si>
  <si>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</si>
  <si>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</si>
  <si>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</si>
  <si>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</si>
  <si>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</si>
  <si>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</si>
  <si>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</si>
  <si>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</si>
  <si>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</si>
  <si>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</si>
  <si>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</si>
  <si>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</si>
  <si>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</si>
  <si>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</si>
  <si>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</si>
  <si>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</si>
  <si>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</si>
  <si>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</si>
  <si>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</si>
  <si>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</si>
  <si>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</si>
  <si>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</si>
  <si>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</si>
  <si>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</si>
  <si>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</si>
  <si>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</si>
  <si>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</si>
  <si>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</si>
  <si>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</si>
  <si>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</si>
  <si>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</si>
  <si>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</si>
  <si>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</si>
  <si>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</si>
  <si>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</si>
  <si>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</si>
  <si>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</si>
  <si>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</si>
  <si>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</si>
  <si>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</si>
  <si>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</si>
  <si>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</si>
  <si>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</si>
  <si>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</si>
  <si>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</si>
  <si>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</si>
  <si>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</si>
  <si>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</si>
  <si>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</si>
  <si>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</si>
  <si>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</si>
  <si>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</si>
  <si>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</si>
  <si>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</si>
  <si>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</si>
  <si>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</si>
  <si>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</si>
  <si>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</si>
  <si>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</si>
  <si>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</si>
  <si>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</si>
  <si>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</si>
  <si>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</si>
  <si>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</si>
  <si>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</si>
  <si>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</si>
  <si>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</si>
  <si>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</si>
  <si>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</si>
  <si>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</si>
  <si>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</si>
  <si>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</si>
  <si>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</si>
  <si>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</si>
  <si>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</si>
  <si>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</si>
  <si>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</si>
  <si>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</si>
  <si>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</si>
  <si>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</si>
  <si>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</si>
  <si>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</si>
  <si>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</si>
  <si>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</si>
  <si>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</si>
  <si>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</si>
  <si>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</si>
  <si>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</si>
  <si>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</si>
  <si>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</si>
  <si>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</si>
  <si>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</si>
  <si>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</si>
  <si>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</si>
  <si>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</si>
  <si>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</si>
  <si>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</si>
  <si>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</si>
  <si>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</si>
  <si>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</si>
  <si>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</si>
  <si>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</si>
  <si>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</si>
  <si>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</si>
  <si>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</si>
  <si>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</si>
  <si>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</si>
  <si>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</si>
  <si>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</si>
  <si>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</si>
  <si>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</si>
  <si>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</si>
  <si>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</si>
  <si>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</si>
  <si>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</si>
  <si>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</si>
  <si>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</si>
  <si>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</si>
  <si>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</si>
  <si>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</si>
  <si>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</si>
  <si>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</si>
  <si>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</si>
  <si>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</si>
  <si>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</si>
  <si>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</si>
  <si>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</si>
  <si>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</si>
  <si>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</si>
  <si>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</si>
  <si>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</si>
  <si>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</si>
  <si>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</si>
  <si>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</si>
  <si>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</si>
  <si>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</si>
  <si>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</si>
  <si>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</si>
  <si>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</si>
  <si>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</si>
  <si>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</si>
  <si>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</si>
  <si>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</si>
  <si>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</si>
  <si>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</si>
  <si>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</si>
  <si>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</si>
  <si>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</si>
  <si>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</si>
  <si>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</si>
  <si>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</si>
  <si>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</si>
  <si>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</si>
  <si>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</si>
  <si>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</si>
  <si>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</si>
  <si>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</si>
  <si>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</si>
  <si>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</si>
  <si>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</si>
  <si>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</si>
  <si>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</si>
  <si>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</si>
  <si>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</si>
  <si>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</si>
  <si>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</si>
  <si>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</si>
  <si>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</si>
  <si>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</si>
  <si>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</si>
  <si>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</si>
  <si>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</si>
  <si>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</si>
  <si>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</si>
  <si>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</si>
  <si>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</si>
  <si>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</si>
  <si>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</si>
  <si>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</si>
  <si>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</si>
  <si>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</si>
  <si>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</si>
  <si>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</si>
  <si>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</si>
  <si>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</si>
  <si>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</si>
  <si>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</si>
  <si>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</si>
  <si>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</si>
  <si>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</si>
  <si>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</si>
  <si>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</si>
  <si>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</si>
  <si>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</si>
  <si>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</si>
  <si>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</si>
  <si>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</si>
  <si>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</si>
  <si>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</si>
  <si>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</si>
  <si>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</si>
  <si>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</si>
  <si>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</si>
  <si>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</si>
  <si>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</si>
  <si>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</si>
  <si>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</si>
  <si>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</si>
  <si>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</si>
  <si>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</si>
  <si>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</si>
  <si>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</si>
  <si>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</si>
  <si>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</si>
  <si>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</si>
  <si>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</si>
  <si>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</si>
  <si>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</si>
  <si>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</si>
  <si>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</si>
  <si>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</si>
  <si>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</si>
  <si>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</si>
  <si>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</si>
  <si>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</si>
  <si>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</si>
  <si>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</si>
  <si>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</si>
  <si>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</si>
  <si>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</si>
  <si>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</si>
  <si>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</si>
  <si>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</si>
  <si>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</si>
  <si>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</si>
  <si>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</si>
  <si>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</si>
  <si>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</si>
  <si>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</si>
  <si>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</si>
  <si>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</si>
  <si>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</si>
  <si>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</si>
  <si>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</si>
  <si>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</si>
  <si>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</si>
  <si>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</si>
  <si>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</si>
  <si>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</si>
  <si>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</si>
  <si>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</si>
  <si>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</si>
  <si>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</si>
  <si>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</si>
  <si>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</si>
  <si>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</si>
  <si>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</si>
  <si>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</si>
  <si>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</si>
  <si>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</si>
  <si>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</si>
  <si>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</si>
  <si>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</si>
  <si>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</si>
  <si>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</si>
  <si>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</si>
  <si>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</si>
  <si>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</si>
  <si>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</si>
  <si>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</si>
  <si>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</si>
  <si>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</si>
  <si>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</si>
  <si>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</si>
  <si>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</si>
  <si>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</si>
  <si>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</si>
  <si>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</si>
  <si>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</si>
  <si>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</si>
  <si>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</si>
  <si>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</si>
  <si>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</si>
  <si>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</si>
  <si>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</si>
  <si>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</si>
  <si>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</si>
  <si>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</si>
  <si>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</si>
  <si>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</si>
  <si>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</si>
  <si>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</si>
  <si>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</si>
  <si>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</si>
  <si>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</si>
  <si>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</si>
  <si>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</si>
  <si>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</si>
  <si>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</si>
  <si>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</si>
  <si>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</si>
  <si>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</si>
  <si>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</si>
  <si>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</si>
  <si>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</si>
  <si>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</si>
  <si>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</si>
  <si>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</si>
  <si>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</si>
  <si>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</si>
  <si>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</si>
  <si>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</si>
  <si>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</si>
  <si>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</si>
  <si>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</si>
  <si>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</si>
  <si>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</si>
  <si>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</si>
  <si>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</si>
  <si>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</si>
  <si>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</si>
  <si>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</si>
  <si>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</si>
  <si>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</si>
  <si>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</si>
  <si>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</si>
  <si>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</si>
  <si>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</si>
  <si>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</si>
  <si>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</si>
  <si>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</si>
  <si>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</si>
  <si>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</si>
  <si>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</si>
  <si>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</si>
  <si>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</si>
  <si>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</si>
  <si>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</si>
  <si>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</si>
  <si>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</si>
  <si>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</si>
  <si>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</si>
  <si>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</si>
  <si>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</si>
  <si>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</si>
  <si>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</si>
  <si>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</si>
  <si>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</si>
  <si>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</si>
  <si>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</si>
  <si>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</si>
  <si>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</si>
  <si>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</si>
  <si>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</si>
  <si>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</si>
  <si>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</si>
  <si>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</si>
  <si>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</si>
  <si>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</si>
  <si>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</si>
  <si>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</si>
  <si>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</si>
  <si>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</si>
  <si>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</si>
  <si>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</si>
  <si>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</si>
  <si>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</si>
  <si>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</si>
  <si>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</si>
  <si>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</si>
  <si>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</si>
  <si>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</si>
  <si>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</si>
  <si>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</si>
  <si>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</si>
  <si>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</si>
  <si>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</si>
  <si>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</si>
  <si>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</si>
  <si>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</si>
  <si>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</si>
  <si>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</si>
  <si>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</si>
  <si>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</si>
  <si>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</si>
  <si>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</si>
  <si>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</si>
  <si>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</si>
  <si>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</si>
  <si>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</si>
  <si>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</si>
  <si>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</si>
  <si>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</si>
  <si>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</si>
  <si>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</si>
  <si>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</si>
  <si>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</si>
  <si>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</si>
  <si>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</si>
  <si>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</si>
  <si>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</si>
  <si>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</si>
  <si>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</si>
  <si>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</si>
  <si>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</si>
  <si>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</si>
  <si>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</si>
  <si>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</si>
  <si>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</si>
  <si>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</si>
  <si>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</si>
  <si>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</si>
  <si>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</si>
  <si>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</si>
  <si>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</si>
  <si>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</si>
  <si>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</si>
  <si>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</si>
  <si>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</si>
  <si>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</si>
  <si>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</si>
  <si>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</si>
  <si>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</si>
  <si>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</si>
  <si>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</si>
  <si>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</si>
  <si>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</si>
  <si>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</si>
  <si>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</si>
  <si>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</si>
  <si>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</si>
  <si>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</si>
  <si>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</si>
  <si>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</si>
  <si>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</si>
  <si>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</si>
  <si>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</si>
  <si>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</si>
  <si>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</si>
  <si>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</si>
  <si>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</si>
  <si>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</si>
  <si>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</si>
  <si>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</si>
  <si>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</si>
  <si>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</si>
  <si>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</si>
  <si>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</si>
  <si>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</si>
  <si>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</si>
  <si>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</si>
  <si>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</si>
  <si>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</si>
  <si>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</si>
  <si>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</si>
  <si>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</si>
  <si>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</si>
  <si>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</si>
  <si>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</si>
  <si>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</si>
  <si>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</si>
  <si>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</si>
  <si>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</si>
  <si>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</si>
  <si>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</si>
  <si>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</si>
  <si>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</si>
  <si>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</si>
  <si>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</si>
  <si>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</si>
  <si>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</si>
  <si>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</si>
  <si>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</si>
  <si>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</si>
  <si>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</si>
  <si>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</si>
  <si>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</si>
  <si>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</si>
  <si>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</si>
  <si>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</si>
  <si>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</si>
  <si>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</si>
  <si>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</si>
  <si>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</si>
  <si>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</si>
  <si>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</si>
  <si>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</si>
  <si>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</si>
  <si>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</si>
  <si>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</si>
  <si>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</si>
  <si>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</si>
  <si>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</si>
  <si>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</si>
  <si>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</si>
  <si>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</si>
  <si>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</si>
  <si>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</si>
  <si>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</si>
  <si>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</si>
  <si>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</si>
  <si>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</si>
  <si>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</si>
  <si>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</si>
  <si>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</si>
  <si>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</si>
  <si>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</si>
  <si>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</si>
  <si>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</si>
  <si>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</si>
  <si>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</si>
  <si>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</si>
  <si>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</si>
  <si>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</si>
  <si>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</si>
  <si>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</si>
  <si>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</si>
  <si>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</si>
  <si>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</si>
  <si>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</si>
  <si>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</si>
  <si>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</si>
  <si>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</si>
  <si>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</si>
  <si>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</si>
  <si>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</si>
  <si>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</si>
  <si>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</si>
  <si>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</si>
  <si>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</si>
  <si>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</si>
  <si>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</si>
  <si>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</si>
  <si>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</si>
  <si>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</si>
  <si>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</si>
  <si>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</si>
  <si>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</si>
  <si>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</si>
  <si>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</si>
  <si>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</si>
  <si>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</si>
  <si>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</si>
  <si>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</si>
  <si>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</si>
  <si>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</si>
  <si>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</si>
  <si>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</si>
  <si>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</si>
  <si>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</si>
  <si>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</si>
  <si>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</si>
  <si>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</si>
  <si>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</si>
  <si>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</si>
  <si>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</si>
  <si>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</si>
  <si>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</si>
  <si>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</si>
  <si>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</si>
  <si>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</si>
  <si>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</si>
  <si>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</si>
  <si>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</si>
  <si>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</si>
  <si>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</si>
  <si>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</si>
  <si>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</si>
  <si>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</si>
  <si>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</si>
  <si>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</si>
  <si>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</si>
  <si>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</si>
  <si>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</si>
  <si>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</si>
  <si>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</si>
  <si>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</si>
  <si>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</si>
  <si>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</si>
  <si>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</si>
  <si>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</si>
  <si>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</si>
  <si>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</si>
  <si>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</si>
  <si>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</si>
  <si>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</si>
  <si>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</si>
  <si>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</si>
  <si>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</si>
  <si>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</si>
  <si>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</si>
  <si>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</si>
  <si>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</si>
  <si>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</si>
  <si>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</si>
  <si>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</si>
  <si>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</si>
  <si>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</si>
  <si>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</si>
  <si>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</si>
  <si>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</si>
  <si>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</si>
  <si>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</si>
  <si>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</si>
  <si>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</si>
  <si>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</si>
  <si>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</si>
  <si>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</si>
  <si>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</si>
  <si>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</si>
  <si>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</si>
  <si>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</si>
  <si>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</si>
  <si>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</si>
  <si>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</si>
  <si>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</si>
  <si>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</si>
  <si>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</si>
  <si>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</si>
  <si>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</si>
  <si>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</si>
  <si>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</si>
  <si>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</si>
  <si>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</si>
  <si>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</si>
  <si>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</si>
  <si>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</si>
  <si>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</si>
  <si>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</si>
  <si>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</si>
  <si>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</si>
  <si>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</si>
  <si>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</si>
  <si>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</si>
  <si>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</si>
  <si>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</si>
  <si>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</si>
  <si>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</si>
  <si>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</si>
  <si>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</si>
  <si>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</si>
  <si>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</si>
  <si>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</si>
  <si>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</si>
  <si>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</si>
  <si>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</si>
  <si>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</si>
  <si>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</si>
  <si>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</si>
  <si>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</si>
  <si>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</si>
  <si>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</si>
  <si>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</si>
  <si>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</si>
  <si>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</si>
  <si>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</si>
  <si>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</si>
  <si>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</si>
  <si>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</si>
  <si>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</si>
  <si>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</si>
  <si>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</si>
  <si>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</si>
  <si>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</si>
  <si>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</si>
  <si>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</si>
  <si>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</si>
  <si>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</si>
  <si>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</si>
  <si>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</si>
  <si>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</si>
  <si>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</si>
  <si>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</si>
  <si>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</si>
  <si>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</si>
  <si>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</si>
  <si>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</si>
  <si>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</si>
  <si>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</si>
  <si>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</si>
  <si>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</si>
  <si>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</si>
  <si>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</si>
  <si>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</si>
  <si>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</si>
  <si>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</si>
  <si>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</si>
  <si>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</si>
  <si>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</si>
  <si>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</si>
  <si>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</si>
  <si>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</si>
  <si>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</si>
  <si>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</si>
  <si>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</si>
  <si>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</si>
  <si>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</si>
  <si>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</si>
  <si>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</si>
  <si>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</si>
  <si>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</si>
  <si>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</si>
  <si>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</si>
  <si>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</si>
  <si>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</si>
  <si>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</si>
  <si>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</si>
  <si>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</si>
  <si>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</si>
  <si>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</si>
  <si>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</si>
  <si>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</si>
  <si>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</si>
  <si>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</si>
  <si>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</si>
  <si>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</si>
  <si>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</si>
  <si>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</si>
  <si>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</si>
  <si>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</si>
  <si>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</si>
  <si>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</si>
  <si>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</si>
  <si>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</si>
  <si>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</si>
  <si>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</si>
  <si>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</si>
  <si>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</si>
  <si>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</si>
  <si>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</si>
  <si>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</si>
  <si>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</si>
  <si>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</si>
  <si>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</si>
  <si>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</si>
  <si>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</si>
  <si>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</si>
  <si>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</si>
  <si>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</si>
  <si>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</si>
  <si>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</si>
  <si>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</si>
  <si>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</si>
  <si>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</si>
  <si>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</si>
  <si>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</si>
  <si>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</si>
  <si>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</si>
  <si>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</si>
  <si>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</si>
  <si>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</si>
  <si>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</si>
  <si>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</si>
  <si>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</si>
  <si>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</si>
  <si>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</si>
  <si>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</si>
  <si>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</si>
  <si>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</si>
  <si>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</si>
  <si>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</si>
  <si>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</si>
  <si>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</si>
  <si>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</si>
  <si>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</si>
  <si>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</si>
  <si>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</si>
  <si>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</si>
  <si>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</si>
  <si>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</si>
  <si>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</si>
  <si>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</si>
  <si>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</si>
  <si>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</si>
  <si>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</si>
  <si>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</si>
  <si>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</si>
  <si>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</si>
  <si>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</si>
  <si>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</si>
  <si>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</si>
  <si>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</si>
  <si>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</si>
  <si>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</si>
  <si>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</si>
  <si>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</si>
  <si>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</si>
  <si>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</si>
  <si>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</si>
  <si>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</si>
  <si>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</si>
  <si>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</si>
  <si>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</si>
  <si>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</si>
  <si>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</si>
  <si>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</si>
  <si>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</si>
  <si>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</si>
  <si>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</si>
  <si>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</si>
  <si>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</si>
  <si>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</si>
  <si>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</si>
  <si>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</si>
  <si>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</si>
  <si>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</si>
  <si>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</si>
  <si>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</si>
  <si>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</si>
  <si>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</si>
  <si>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</si>
  <si>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</si>
  <si>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</si>
  <si>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</si>
  <si>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</si>
  <si>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</si>
  <si>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</si>
  <si>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</si>
  <si>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</si>
  <si>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</si>
  <si>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</si>
  <si>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</si>
  <si>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</si>
  <si>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</si>
  <si>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</si>
  <si>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</si>
  <si>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</si>
  <si>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</si>
  <si>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</si>
  <si>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</si>
  <si>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</si>
  <si>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</si>
  <si>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</si>
  <si>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</si>
  <si>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</si>
  <si>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</si>
  <si>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</si>
  <si>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</si>
  <si>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</si>
  <si>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</si>
  <si>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</si>
  <si>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</si>
  <si>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</si>
  <si>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</si>
  <si>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</si>
  <si>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</si>
  <si>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</si>
  <si>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</si>
  <si>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</si>
  <si>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</si>
  <si>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</si>
  <si>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</si>
  <si>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</si>
  <si>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</si>
  <si>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</si>
  <si>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</si>
  <si>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</si>
  <si>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</si>
  <si>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</si>
  <si>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</si>
  <si>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</si>
  <si>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</si>
  <si>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</si>
  <si>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</si>
  <si>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</si>
  <si>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</si>
  <si>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</si>
  <si>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</si>
  <si>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</si>
  <si>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</si>
  <si>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</si>
  <si>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</si>
  <si>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</si>
  <si>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</si>
  <si>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</si>
  <si>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</si>
  <si>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</si>
  <si>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</si>
  <si>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</si>
  <si>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</si>
  <si>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</si>
  <si>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</si>
  <si>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</si>
  <si>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</si>
  <si>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</si>
  <si>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</si>
  <si>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</si>
  <si>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</si>
  <si>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</si>
  <si>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</si>
  <si>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</si>
  <si>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</si>
  <si>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</si>
  <si>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</si>
  <si>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</si>
  <si>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</si>
  <si>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</si>
  <si>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</si>
  <si>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</si>
  <si>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</si>
  <si>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</si>
  <si>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</si>
  <si>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</si>
  <si>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</si>
  <si>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</si>
  <si>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</si>
  <si>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</si>
  <si>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</si>
  <si>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</si>
  <si>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</si>
  <si>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</si>
  <si>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</si>
  <si>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</si>
  <si>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</si>
  <si>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</si>
  <si>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</si>
  <si>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</si>
  <si>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</si>
  <si>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</si>
  <si>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</si>
  <si>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</si>
  <si>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</si>
  <si>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</si>
  <si>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</si>
  <si>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</si>
  <si>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</si>
  <si>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</si>
  <si>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</si>
  <si>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</si>
  <si>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</si>
  <si>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</si>
  <si>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</si>
  <si>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</si>
  <si>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</si>
  <si>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</si>
  <si>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</si>
  <si>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</si>
  <si>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</si>
  <si>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</si>
  <si>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</si>
  <si>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</si>
  <si>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</si>
  <si>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</si>
  <si>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</si>
  <si>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</si>
  <si>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</si>
  <si>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</si>
  <si>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</si>
  <si>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</si>
  <si>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</si>
  <si>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</si>
  <si>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</si>
  <si>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</si>
  <si>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</si>
  <si>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</si>
  <si>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</si>
  <si>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</si>
  <si>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</si>
  <si>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</si>
  <si>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</si>
  <si>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</si>
  <si>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</si>
  <si>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</si>
  <si>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</si>
  <si>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</si>
  <si>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</si>
  <si>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</si>
  <si>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</si>
  <si>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</si>
  <si>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</si>
  <si>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</si>
  <si>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</si>
  <si>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</si>
  <si>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</si>
  <si>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</si>
  <si>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</si>
  <si>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</si>
  <si>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</si>
  <si>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</si>
  <si>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</si>
  <si>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</si>
  <si>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</si>
  <si>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</si>
  <si>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</si>
  <si>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</si>
  <si>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</si>
  <si>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</si>
  <si>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</si>
  <si>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</si>
  <si>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</si>
  <si>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</si>
  <si>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</si>
  <si>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</si>
  <si>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</si>
  <si>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</si>
  <si>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</si>
  <si>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</si>
  <si>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</si>
  <si>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</si>
  <si>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</si>
  <si>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</si>
  <si>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</si>
  <si>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</si>
  <si>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</si>
  <si>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</si>
  <si>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</si>
  <si>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</si>
  <si>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</si>
  <si>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</si>
  <si>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</si>
  <si>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</si>
  <si>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</si>
  <si>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</si>
  <si>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</si>
  <si>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</si>
  <si>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</si>
  <si>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</si>
  <si>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</si>
  <si>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</si>
  <si>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</si>
  <si>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</si>
  <si>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</si>
  <si>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</si>
  <si>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</si>
  <si>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</si>
  <si>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</si>
  <si>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</si>
  <si>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</si>
  <si>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</si>
  <si>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</si>
  <si>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</si>
  <si>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</si>
  <si>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</si>
  <si>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</si>
  <si>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</si>
  <si>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</si>
  <si>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</si>
  <si>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</si>
  <si>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</si>
  <si>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</si>
  <si>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</si>
  <si>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</si>
  <si>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</si>
  <si>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</si>
  <si>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</si>
  <si>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</si>
  <si>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</si>
  <si>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</si>
  <si>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</si>
  <si>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</si>
  <si>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</si>
  <si>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</si>
  <si>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</si>
  <si>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</si>
  <si>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</si>
  <si>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</si>
  <si>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</si>
  <si>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</si>
  <si>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</si>
  <si>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</si>
  <si>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</si>
  <si>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</si>
  <si>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</si>
  <si>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</si>
  <si>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</si>
  <si>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</si>
  <si>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</si>
  <si>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</si>
  <si>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</si>
  <si>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</si>
  <si>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</si>
  <si>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</si>
  <si>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</si>
  <si>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</si>
  <si>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</si>
  <si>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</si>
  <si>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</si>
  <si>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</si>
  <si>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</si>
  <si>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</si>
  <si>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</si>
  <si>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</si>
  <si>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</si>
  <si>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</si>
  <si>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</si>
  <si>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</si>
  <si>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</si>
  <si>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</si>
  <si>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</si>
  <si>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</si>
  <si>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</si>
  <si>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</si>
  <si>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</si>
  <si>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</si>
  <si>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</si>
  <si>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</si>
  <si>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</si>
  <si>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</si>
  <si>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</si>
  <si>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</si>
  <si>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</si>
  <si>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</si>
  <si>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</si>
  <si>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</si>
  <si>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</si>
  <si>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</si>
  <si>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</si>
  <si>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</si>
  <si>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</si>
  <si>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</si>
  <si>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</si>
  <si>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</si>
  <si>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</si>
  <si>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</si>
  <si>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</si>
  <si>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</si>
  <si>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</si>
  <si>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</si>
  <si>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</si>
  <si>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</si>
  <si>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</si>
  <si>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</si>
  <si>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</si>
  <si>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</si>
  <si>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</si>
  <si>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</si>
  <si>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</si>
  <si>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</si>
  <si>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</si>
  <si>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</si>
  <si>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</si>
  <si>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</si>
  <si>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</si>
  <si>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</si>
  <si>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</si>
  <si>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</si>
  <si>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</si>
  <si>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</si>
  <si>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</si>
  <si>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</si>
  <si>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</si>
  <si>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</si>
  <si>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</si>
  <si>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</si>
  <si>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</si>
  <si>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</si>
  <si>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</si>
  <si>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</si>
  <si>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</si>
  <si>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</si>
  <si>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</si>
  <si>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</si>
  <si>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</si>
  <si>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</si>
  <si>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</si>
  <si>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</si>
  <si>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</si>
  <si>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</si>
  <si>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</si>
  <si>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</si>
  <si>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</si>
  <si>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</si>
  <si>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</si>
  <si>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</si>
  <si>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</si>
  <si>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</si>
  <si>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</si>
  <si>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</si>
  <si>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</si>
  <si>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</si>
  <si>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</si>
  <si>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</si>
  <si>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</si>
  <si>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</si>
  <si>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</si>
  <si>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</si>
  <si>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</si>
  <si>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</si>
  <si>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</si>
  <si>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</si>
  <si>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</si>
  <si>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</si>
  <si>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</si>
  <si>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</si>
  <si>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</si>
  <si>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</si>
  <si>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</si>
  <si>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</si>
  <si>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</si>
  <si>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</si>
  <si>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</si>
  <si>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</si>
  <si>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</si>
  <si>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</si>
  <si>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</si>
  <si>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</si>
  <si>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</si>
  <si>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</si>
  <si>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</si>
  <si>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</si>
  <si>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</si>
  <si>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</si>
  <si>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</si>
  <si>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</si>
  <si>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</si>
  <si>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</si>
  <si>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</si>
  <si>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</si>
  <si>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</si>
  <si>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</si>
  <si>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</si>
  <si>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</si>
  <si>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</si>
  <si>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</si>
  <si>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</si>
  <si>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</si>
  <si>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</si>
  <si>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</si>
  <si>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</si>
  <si>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</si>
  <si>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</si>
  <si>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</si>
  <si>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</si>
  <si>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</si>
  <si>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</si>
  <si>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</si>
  <si>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</si>
  <si>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</si>
  <si>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</si>
  <si>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</si>
  <si>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</si>
  <si>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</si>
  <si>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</si>
  <si>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</si>
  <si>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</si>
  <si>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</si>
  <si>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</si>
  <si>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</si>
  <si>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</si>
  <si>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</si>
  <si>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</si>
  <si>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</si>
  <si>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</si>
  <si>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</si>
  <si>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</si>
  <si>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</si>
  <si>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</si>
  <si>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</si>
  <si>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</si>
  <si>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</si>
  <si>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</si>
  <si>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</si>
  <si>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</si>
  <si>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</si>
  <si>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</si>
  <si>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</si>
  <si>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</si>
  <si>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</si>
  <si>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</si>
  <si>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</si>
  <si>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</si>
  <si>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</si>
  <si>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</si>
  <si>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</si>
  <si>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</si>
  <si>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</si>
  <si>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</si>
  <si>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</si>
  <si>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</si>
  <si>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</si>
  <si>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</si>
  <si>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</si>
  <si>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</si>
  <si>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</si>
  <si>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</si>
  <si>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</si>
  <si>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</si>
  <si>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</si>
  <si>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</si>
  <si>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</si>
  <si>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</si>
  <si>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</si>
  <si>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</si>
  <si>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</si>
  <si>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</si>
  <si>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</si>
  <si>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</si>
  <si>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</si>
  <si>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</si>
  <si>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</si>
  <si>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</si>
  <si>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</si>
  <si>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</si>
  <si>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</si>
  <si>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</si>
  <si>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</si>
  <si>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</si>
  <si>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</si>
  <si>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</si>
  <si>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</si>
  <si>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</si>
  <si>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</si>
  <si>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</si>
  <si>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</si>
  <si>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</si>
  <si>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</si>
  <si>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</si>
  <si>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</si>
  <si>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</si>
  <si>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</si>
  <si>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</si>
  <si>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</si>
  <si>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</si>
  <si>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</si>
  <si>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</si>
  <si>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</si>
  <si>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</si>
  <si>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</si>
  <si>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</si>
  <si>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</si>
  <si>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</si>
  <si>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</si>
  <si>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</si>
  <si>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</si>
  <si>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</si>
  <si>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</si>
  <si>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</si>
  <si>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</si>
  <si>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</si>
  <si>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</si>
  <si>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</si>
  <si>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</si>
  <si>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</si>
  <si>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</si>
  <si>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</si>
  <si>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</si>
  <si>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</si>
  <si>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</si>
  <si>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</si>
  <si>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</si>
  <si>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</si>
  <si>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</si>
  <si>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</si>
  <si>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</si>
  <si>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</si>
  <si>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</si>
  <si>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</si>
  <si>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</si>
  <si>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</si>
  <si>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</si>
  <si>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</si>
  <si>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</si>
  <si>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</si>
  <si>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</si>
  <si>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</si>
  <si>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</si>
  <si>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</si>
  <si>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</si>
  <si>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</si>
  <si>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</si>
  <si>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</si>
  <si>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</si>
  <si>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</si>
  <si>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</si>
  <si>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</si>
  <si>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</si>
  <si>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</si>
  <si>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</si>
  <si>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</si>
  <si>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</si>
  <si>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</si>
  <si>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</si>
  <si>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</si>
  <si>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</si>
  <si>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</si>
  <si>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</si>
  <si>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</si>
  <si>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</si>
  <si>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</si>
  <si>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</si>
  <si>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</si>
  <si>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</si>
  <si>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</si>
  <si>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</si>
  <si>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</si>
  <si>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</si>
  <si>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</si>
  <si>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</si>
  <si>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</si>
  <si>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</si>
  <si>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</si>
  <si>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</si>
  <si>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</si>
  <si>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</si>
  <si>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</si>
  <si>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</si>
  <si>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</si>
  <si>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</si>
  <si>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</si>
  <si>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</si>
  <si>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</si>
  <si>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</si>
  <si>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</si>
  <si>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</si>
  <si>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</si>
  <si>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</si>
  <si>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</si>
  <si>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</si>
  <si>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</si>
  <si>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</si>
  <si>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</si>
  <si>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</si>
  <si>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</si>
  <si>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</si>
  <si>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</si>
  <si>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</si>
  <si>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</si>
  <si>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</si>
  <si>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</si>
  <si>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</si>
  <si>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</si>
  <si>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</si>
  <si>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</si>
  <si>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</si>
  <si>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</si>
  <si>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</si>
  <si>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</si>
  <si>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</si>
  <si>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</si>
  <si>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</si>
  <si>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</si>
  <si>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</si>
  <si>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</si>
  <si>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</si>
  <si>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</si>
  <si>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</si>
  <si>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</si>
  <si>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</si>
  <si>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</si>
  <si>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</si>
  <si>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</si>
  <si>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</si>
  <si>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</si>
  <si>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</si>
  <si>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</si>
  <si>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</si>
  <si>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</si>
  <si>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</si>
  <si>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</si>
  <si>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</si>
  <si>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</si>
  <si>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</si>
  <si>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</si>
  <si>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</si>
  <si>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</si>
  <si>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</si>
  <si>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</si>
  <si>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</si>
  <si>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</si>
  <si>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</si>
  <si>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</si>
  <si>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</si>
  <si>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</si>
  <si>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</si>
  <si>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</si>
  <si>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</si>
  <si>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</si>
  <si>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</si>
  <si>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</si>
  <si>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</si>
  <si>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</si>
  <si>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</si>
  <si>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</si>
  <si>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</si>
  <si>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</si>
  <si>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</si>
  <si>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</si>
  <si>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</si>
  <si>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</si>
  <si>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</si>
  <si>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</si>
  <si>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</si>
  <si>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</si>
  <si>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</si>
  <si>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</si>
  <si>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</si>
  <si>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</si>
  <si>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</si>
  <si>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</si>
  <si>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</si>
  <si>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</si>
  <si>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</si>
  <si>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</si>
  <si>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</si>
  <si>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</si>
  <si>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</si>
  <si>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</si>
  <si>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</si>
  <si>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</si>
  <si>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</si>
  <si>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</si>
  <si>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</si>
  <si>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</si>
  <si>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</si>
  <si>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</si>
  <si>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</si>
  <si>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</si>
  <si>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</si>
  <si>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</si>
  <si>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</si>
  <si>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</si>
  <si>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</si>
  <si>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</si>
  <si>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</si>
  <si>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</si>
  <si>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</si>
  <si>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</si>
  <si>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</si>
  <si>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</si>
  <si>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</si>
  <si>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</si>
  <si>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</si>
  <si>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</si>
  <si>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</si>
  <si>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</si>
  <si>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</si>
  <si>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</si>
  <si>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</si>
  <si>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</si>
  <si>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</si>
  <si>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</si>
  <si>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</si>
  <si>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</si>
  <si>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</si>
  <si>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</si>
  <si>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</si>
  <si>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</si>
  <si>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</si>
  <si>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</si>
  <si>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</si>
  <si>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</si>
  <si>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</si>
  <si>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</si>
  <si>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</si>
  <si>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</si>
  <si>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</si>
  <si>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</si>
  <si>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</si>
  <si>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</si>
  <si>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</si>
  <si>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</si>
  <si>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</si>
  <si>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</si>
  <si>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</si>
  <si>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</si>
  <si>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</si>
  <si>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</si>
  <si>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</si>
  <si>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</si>
  <si>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</si>
  <si>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</si>
  <si>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</si>
  <si>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</si>
  <si>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</si>
  <si>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</si>
  <si>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</si>
  <si>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</si>
  <si>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</si>
  <si>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</si>
  <si>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</si>
  <si>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</si>
  <si>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</si>
  <si>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</si>
  <si>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</si>
  <si>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</si>
  <si>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</si>
  <si>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</si>
  <si>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</si>
  <si>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</si>
  <si>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</si>
  <si>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</si>
  <si>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</si>
  <si>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</si>
  <si>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</si>
  <si>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</si>
  <si>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</si>
  <si>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</si>
  <si>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</si>
  <si>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</si>
  <si>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</si>
  <si>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</si>
  <si>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</si>
  <si>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</si>
  <si>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</si>
  <si>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</si>
  <si>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</si>
  <si>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</si>
  <si>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</si>
  <si>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</si>
  <si>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</si>
  <si>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</si>
  <si>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</si>
  <si>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</si>
  <si>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</si>
  <si>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</si>
  <si>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</si>
  <si>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</si>
  <si>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</si>
  <si>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</si>
  <si>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</si>
  <si>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</si>
  <si>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</si>
  <si>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</si>
  <si>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</si>
  <si>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</si>
  <si>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</si>
  <si>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</si>
  <si>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</si>
  <si>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</si>
  <si>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</si>
  <si>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</si>
  <si>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</si>
  <si>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</si>
  <si>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</si>
  <si>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</si>
  <si>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</si>
  <si>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</si>
  <si>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</si>
  <si>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</si>
  <si>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</si>
  <si>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</si>
  <si>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</si>
  <si>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</si>
  <si>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</si>
  <si>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</si>
  <si>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</si>
  <si>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</si>
  <si>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</si>
  <si>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</si>
  <si>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</si>
  <si>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</si>
  <si>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</si>
  <si>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</si>
  <si>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</si>
  <si>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</si>
  <si>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</si>
  <si>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</si>
  <si>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</si>
  <si>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</si>
  <si>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</si>
  <si>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</si>
  <si>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</si>
  <si>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</si>
  <si>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</si>
  <si>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</si>
  <si>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</si>
  <si>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</si>
  <si>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</si>
  <si>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</si>
  <si>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</si>
  <si>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</si>
  <si>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</si>
  <si>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</si>
  <si>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</si>
  <si>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</si>
  <si>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</si>
  <si>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</si>
  <si>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</si>
  <si>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</si>
  <si>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</si>
  <si>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</si>
  <si>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</si>
  <si>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</si>
  <si>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</si>
  <si>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</si>
  <si>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</si>
  <si>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</si>
  <si>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</si>
  <si>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</si>
  <si>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</si>
  <si>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</si>
  <si>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</si>
  <si>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</si>
  <si>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</si>
  <si>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</si>
  <si>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</si>
  <si>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</si>
  <si>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</si>
  <si>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</si>
  <si>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</si>
  <si>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</si>
  <si>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</si>
  <si>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</si>
  <si>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</si>
  <si>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</si>
  <si>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</si>
  <si>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</si>
  <si>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</si>
  <si>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</si>
  <si>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</si>
  <si>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</si>
  <si>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</si>
  <si>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</si>
  <si>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</si>
  <si>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</si>
  <si>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</si>
  <si>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</si>
  <si>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</si>
  <si>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</si>
  <si>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</si>
  <si>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</si>
  <si>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</si>
  <si>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</si>
  <si>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</si>
  <si>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</si>
  <si>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</si>
  <si>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</si>
  <si>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</si>
  <si>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</si>
  <si>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</si>
  <si>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</si>
  <si>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</si>
  <si>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</si>
  <si>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</si>
  <si>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</si>
  <si>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</si>
  <si>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</si>
  <si>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</si>
  <si>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</si>
  <si>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</si>
  <si>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</si>
  <si>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</si>
  <si>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</si>
  <si>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</si>
  <si>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</si>
  <si>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</si>
  <si>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</si>
  <si>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</si>
  <si>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</si>
  <si>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</si>
  <si>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</si>
  <si>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</si>
  <si>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</si>
  <si>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</si>
  <si>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</si>
  <si>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</si>
  <si>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</si>
  <si>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</si>
  <si>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</si>
  <si>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</si>
  <si>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</si>
  <si>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</si>
  <si>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</si>
  <si>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</si>
  <si>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</si>
  <si>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</si>
  <si>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</si>
  <si>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</si>
  <si>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</si>
  <si>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</si>
  <si>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</si>
  <si>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</si>
  <si>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</si>
  <si>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</si>
  <si>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</si>
  <si>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</si>
  <si>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</si>
  <si>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</si>
  <si>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</si>
  <si>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</si>
  <si>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</si>
  <si>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</si>
  <si>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</si>
  <si>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</si>
  <si>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</si>
  <si>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</si>
  <si>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</si>
  <si>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</si>
  <si>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</si>
  <si>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</si>
  <si>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</si>
  <si>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</si>
  <si>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</si>
  <si>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</si>
  <si>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</si>
  <si>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</si>
  <si>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</si>
  <si>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</si>
  <si>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</si>
  <si>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</si>
  <si>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</si>
  <si>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</si>
  <si>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</si>
  <si>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</si>
  <si>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</si>
  <si>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</si>
  <si>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</si>
  <si>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</si>
  <si>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</si>
  <si>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</si>
  <si>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</si>
  <si>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</si>
  <si>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</si>
  <si>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</si>
  <si>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</si>
  <si>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</si>
  <si>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</si>
  <si>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</si>
  <si>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</si>
  <si>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</si>
  <si>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</si>
  <si>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</si>
  <si>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</si>
  <si>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</si>
  <si>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</si>
  <si>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</si>
  <si>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</si>
  <si>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</si>
  <si>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</si>
  <si>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</si>
  <si>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</si>
  <si>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</si>
  <si>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</si>
  <si>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</si>
  <si>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</si>
  <si>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</si>
  <si>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</si>
  <si>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</si>
  <si>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</si>
  <si>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</si>
  <si>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</si>
  <si>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</si>
  <si>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</si>
  <si>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</si>
  <si>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</si>
  <si>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</si>
  <si>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</si>
  <si>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</si>
  <si>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</si>
  <si>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</si>
  <si>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</si>
  <si>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</si>
  <si>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</si>
  <si>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</si>
  <si>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</si>
  <si>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</si>
  <si>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</si>
  <si>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</si>
  <si>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</si>
  <si>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</si>
  <si>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</si>
  <si>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</si>
  <si>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</si>
  <si>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</si>
  <si>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</si>
  <si>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</si>
  <si>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</si>
  <si>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</si>
  <si>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</si>
  <si>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</si>
  <si>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</si>
  <si>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</si>
  <si>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</si>
  <si>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</si>
  <si>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</si>
  <si>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</si>
  <si>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</si>
  <si>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</si>
  <si>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</si>
  <si>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</si>
  <si>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</si>
  <si>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</si>
  <si>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</si>
  <si>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</si>
  <si>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</si>
  <si>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</si>
  <si>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</si>
  <si>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</si>
  <si>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</si>
  <si>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</si>
  <si>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</si>
  <si>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</si>
  <si>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</si>
  <si>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</si>
  <si>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</si>
  <si>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</si>
  <si>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</si>
  <si>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</si>
  <si>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</si>
  <si>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</si>
  <si>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</si>
  <si>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</si>
  <si>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</si>
  <si>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</si>
  <si>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</si>
  <si>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</si>
  <si>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</si>
  <si>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</si>
  <si>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</si>
  <si>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</si>
  <si>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</si>
  <si>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</si>
  <si>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</si>
  <si>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</si>
  <si>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</si>
  <si>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</si>
  <si>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</si>
  <si>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</si>
  <si>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</si>
  <si>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</si>
  <si>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</si>
  <si>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</si>
  <si>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</si>
  <si>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</si>
  <si>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</si>
  <si>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</si>
  <si>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</si>
  <si>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</si>
  <si>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</si>
  <si>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</si>
  <si>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</si>
  <si>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</si>
  <si>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</si>
  <si>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</si>
  <si>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</si>
  <si>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</si>
  <si>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</si>
  <si>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</si>
  <si>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</si>
  <si>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</si>
  <si>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</si>
  <si>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</si>
  <si>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</si>
  <si>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</si>
  <si>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</si>
  <si>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</si>
  <si>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</si>
  <si>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</si>
  <si>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</si>
  <si>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</si>
  <si>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</si>
  <si>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</si>
  <si>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</si>
  <si>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</si>
  <si>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</si>
  <si>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</si>
  <si>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</si>
  <si>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</si>
  <si>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</si>
  <si>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</si>
  <si>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</si>
  <si>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</si>
  <si>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</si>
  <si>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</si>
  <si>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</si>
  <si>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</si>
  <si>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</si>
  <si>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</si>
  <si>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</si>
  <si>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</si>
  <si>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</si>
  <si>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</si>
  <si>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</si>
  <si>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</si>
  <si>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</si>
  <si>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</si>
  <si>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</si>
  <si>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</si>
  <si>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</si>
  <si>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</si>
  <si>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</si>
  <si>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</si>
  <si>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</si>
  <si>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</si>
  <si>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</si>
  <si>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</si>
  <si>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</si>
  <si>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</si>
  <si>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</si>
  <si>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</si>
  <si>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</si>
  <si>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</si>
  <si>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</si>
  <si>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</si>
  <si>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</si>
  <si>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</si>
  <si>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</si>
  <si>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</si>
  <si>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</si>
  <si>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</si>
  <si>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</si>
  <si>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</si>
  <si>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</si>
  <si>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</si>
  <si>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</si>
  <si>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</si>
  <si>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</si>
  <si>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</si>
  <si>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</si>
  <si>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</si>
  <si>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</si>
  <si>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</si>
  <si>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</si>
  <si>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</si>
  <si>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</si>
  <si>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</si>
  <si>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</si>
  <si>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</si>
  <si>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</si>
  <si>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</si>
  <si>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</si>
  <si>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</si>
  <si>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</si>
  <si>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</si>
  <si>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</si>
  <si>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</si>
  <si>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</si>
  <si>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</si>
  <si>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</si>
  <si>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</si>
  <si>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</si>
  <si>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</si>
  <si>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</si>
  <si>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</si>
  <si>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</si>
  <si>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</si>
  <si>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</si>
  <si>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</si>
  <si>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</si>
  <si>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</si>
  <si>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</si>
  <si>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</si>
  <si>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</si>
  <si>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</si>
  <si>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</si>
  <si>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</si>
  <si>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</si>
  <si>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</si>
  <si>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</si>
  <si>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</si>
  <si>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</si>
  <si>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</si>
  <si>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</si>
  <si>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</si>
  <si>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</si>
  <si>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</si>
  <si>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</si>
  <si>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</si>
  <si>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</si>
  <si>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</si>
  <si>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</si>
  <si>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</si>
  <si>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</si>
  <si>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</si>
  <si>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</si>
  <si>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</si>
  <si>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</si>
  <si>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</si>
  <si>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</si>
  <si>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</si>
  <si>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</si>
  <si>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</si>
  <si>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</si>
  <si>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</si>
  <si>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</si>
  <si>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</si>
  <si>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</si>
  <si>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</si>
  <si>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</si>
  <si>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</si>
  <si>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</si>
  <si>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</si>
  <si>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</si>
  <si>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</si>
  <si>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</si>
  <si>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</si>
  <si>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</si>
  <si>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</si>
  <si>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</si>
  <si>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</si>
  <si>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</si>
  <si>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</si>
  <si>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</si>
  <si>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</si>
  <si>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</si>
  <si>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</si>
  <si>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</si>
  <si>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</si>
  <si>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</si>
  <si>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</si>
  <si>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</si>
  <si>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</si>
  <si>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</si>
  <si>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</si>
  <si>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</si>
  <si>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</si>
  <si>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</si>
  <si>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</si>
  <si>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</si>
  <si>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</si>
  <si>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</si>
  <si>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</si>
  <si>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</si>
  <si>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</si>
  <si>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</si>
  <si>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</si>
  <si>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</si>
  <si>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</si>
  <si>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</si>
  <si>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</si>
  <si>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</si>
  <si>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</si>
  <si>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</si>
  <si>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</si>
  <si>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</si>
  <si>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</si>
  <si>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</si>
  <si>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</si>
  <si>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</si>
  <si>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</si>
  <si>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</si>
  <si>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</si>
  <si>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</si>
  <si>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</si>
  <si>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</si>
  <si>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</si>
  <si>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</si>
  <si>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</si>
  <si>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</si>
  <si>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</si>
  <si>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</si>
  <si>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</si>
  <si>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</si>
  <si>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</si>
  <si>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</si>
  <si>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</si>
  <si>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</si>
  <si>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</si>
  <si>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</si>
  <si>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</si>
  <si>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</si>
  <si>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</si>
  <si>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</si>
  <si>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</si>
  <si>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</si>
  <si>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</si>
  <si>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</si>
  <si>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</si>
  <si>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</si>
  <si>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</si>
  <si>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</si>
  <si>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</si>
  <si>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</si>
  <si>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</si>
  <si>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</si>
  <si>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</si>
  <si>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</si>
  <si>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</si>
  <si>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</si>
  <si>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</si>
  <si>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</si>
  <si>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</si>
  <si>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</si>
  <si>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</si>
  <si>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</si>
  <si>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</si>
  <si>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</si>
  <si>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</si>
  <si>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</si>
  <si>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</si>
  <si>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</si>
  <si>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</si>
  <si>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</si>
  <si>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</si>
  <si>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</si>
  <si>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</si>
  <si>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</si>
  <si>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</si>
  <si>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</si>
  <si>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</si>
  <si>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</si>
  <si>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</si>
  <si>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</si>
  <si>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</si>
  <si>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</si>
  <si>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</si>
  <si>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</si>
  <si>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</si>
  <si>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</si>
  <si>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</si>
  <si>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</si>
  <si>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</si>
  <si>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</si>
  <si>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</si>
  <si>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</si>
  <si>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</si>
  <si>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</si>
  <si>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</si>
  <si>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</si>
  <si>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</si>
  <si>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</si>
  <si>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</si>
  <si>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</si>
  <si>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</si>
  <si>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</si>
  <si>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</si>
  <si>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</si>
  <si>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</si>
  <si>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</si>
  <si>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</si>
  <si>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</si>
  <si>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</si>
  <si>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</si>
  <si>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</si>
  <si>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</si>
  <si>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</si>
  <si>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</si>
  <si>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</si>
  <si>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</si>
  <si>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</si>
  <si>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</si>
  <si>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</si>
  <si>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</si>
  <si>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</si>
  <si>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</si>
  <si>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</si>
  <si>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</si>
  <si>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</si>
  <si>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</si>
  <si>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</si>
  <si>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</si>
  <si>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</si>
  <si>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</si>
  <si>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</si>
  <si>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</si>
  <si>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</si>
  <si>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</si>
  <si>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</si>
  <si>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</si>
  <si>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</si>
  <si>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</si>
  <si>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</si>
  <si>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</si>
  <si>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</si>
  <si>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</si>
  <si>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</si>
  <si>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</si>
  <si>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</si>
  <si>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</si>
  <si>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</si>
  <si>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</si>
  <si>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</si>
  <si>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</si>
  <si>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</si>
  <si>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</si>
  <si>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</si>
  <si>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</si>
  <si>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</si>
  <si>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</si>
  <si>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</si>
  <si>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</si>
  <si>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</si>
  <si>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</si>
  <si>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</si>
  <si>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</si>
  <si>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</si>
  <si>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</si>
  <si>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</si>
  <si>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</si>
  <si>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</si>
  <si>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</si>
  <si>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</si>
  <si>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</si>
  <si>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</si>
  <si>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</si>
  <si>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</si>
  <si>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</si>
  <si>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</si>
  <si>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</si>
  <si>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</si>
  <si>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</si>
  <si>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</si>
  <si>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</si>
  <si>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</si>
  <si>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</si>
  <si>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</si>
  <si>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</si>
  <si>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</si>
  <si>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</si>
  <si>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</si>
  <si>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</si>
  <si>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</si>
  <si>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</si>
  <si>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</si>
  <si>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</si>
  <si>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</si>
  <si>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</si>
  <si>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</si>
  <si>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</si>
  <si>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</si>
  <si>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</si>
  <si>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</si>
  <si>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</si>
  <si>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</si>
  <si>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</si>
  <si>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</si>
  <si>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</si>
  <si>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</si>
  <si>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</si>
  <si>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</si>
  <si>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</si>
  <si>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</si>
  <si>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</si>
  <si>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</si>
  <si>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</si>
  <si>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</si>
  <si>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</si>
  <si>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</si>
  <si>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</si>
  <si>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</si>
  <si>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</si>
  <si>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</si>
  <si>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</si>
  <si>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</si>
  <si>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</si>
  <si>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</si>
  <si>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</si>
  <si>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</si>
  <si>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</si>
  <si>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</si>
  <si>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</si>
  <si>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</si>
  <si>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</si>
  <si>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</si>
  <si>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</si>
  <si>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</si>
  <si>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</si>
  <si>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</si>
  <si>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</si>
  <si>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</si>
  <si>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</si>
  <si>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</si>
  <si>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</si>
  <si>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</si>
  <si>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</si>
  <si>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</si>
  <si>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</si>
  <si>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</si>
  <si>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</si>
  <si>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</si>
  <si>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</si>
  <si>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</si>
  <si>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</si>
  <si>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</si>
  <si>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</si>
  <si>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</si>
  <si>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</si>
  <si>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</si>
  <si>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</si>
  <si>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</si>
  <si>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</si>
  <si>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</si>
  <si>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</si>
  <si>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</si>
  <si>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</si>
  <si>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</si>
  <si>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</si>
  <si>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</si>
  <si>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</si>
  <si>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</si>
  <si>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</si>
  <si>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</si>
  <si>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</si>
  <si>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</si>
  <si>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</si>
  <si>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</si>
  <si>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</si>
  <si>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</si>
  <si>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</si>
  <si>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</si>
  <si>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</si>
  <si>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</si>
  <si>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</si>
  <si>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</si>
  <si>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</si>
  <si>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</si>
  <si>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</si>
  <si>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</si>
  <si>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</si>
  <si>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</si>
  <si>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</si>
  <si>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</si>
  <si>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</si>
  <si>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</si>
  <si>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</si>
  <si>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</si>
  <si>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</si>
  <si>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</si>
  <si>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</si>
  <si>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</si>
  <si>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</si>
  <si>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</si>
  <si>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</si>
  <si>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</si>
  <si>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</si>
  <si>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</si>
  <si>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</si>
  <si>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</si>
  <si>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</si>
  <si>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</si>
  <si>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</si>
  <si>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</si>
  <si>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</si>
  <si>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</si>
  <si>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</si>
  <si>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</si>
  <si>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</si>
  <si>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</si>
  <si>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</si>
  <si>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</si>
  <si>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</si>
  <si>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</si>
  <si>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</si>
  <si>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</si>
  <si>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</si>
  <si>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</si>
  <si>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</si>
  <si>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</si>
  <si>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</si>
  <si>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</si>
  <si>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</si>
  <si>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</si>
  <si>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</si>
  <si>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</si>
  <si>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</si>
  <si>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</si>
  <si>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</si>
  <si>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</si>
  <si>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</si>
  <si>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</si>
  <si>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</si>
  <si>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</si>
  <si>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</si>
  <si>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</si>
  <si>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</si>
  <si>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</si>
  <si>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</si>
  <si>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</si>
  <si>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</si>
  <si>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</si>
  <si>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</si>
  <si>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</si>
  <si>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</si>
  <si>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</si>
  <si>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</si>
  <si>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</si>
  <si>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</si>
  <si>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</si>
  <si>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</si>
  <si>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</si>
  <si>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</si>
  <si>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</si>
  <si>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</si>
  <si>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</si>
  <si>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</si>
  <si>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</si>
  <si>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</si>
  <si>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</si>
  <si>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</si>
  <si>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</si>
  <si>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</si>
  <si>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</si>
  <si>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</si>
  <si>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</si>
  <si>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</si>
  <si>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</si>
  <si>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</si>
  <si>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</si>
  <si>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</si>
  <si>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</si>
  <si>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</si>
  <si>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</si>
  <si>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</si>
  <si>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</si>
  <si>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</si>
  <si>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</si>
  <si>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</si>
  <si>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</si>
  <si>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</si>
  <si>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</si>
  <si>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</si>
  <si>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</si>
  <si>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</si>
  <si>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</si>
  <si>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</si>
  <si>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</si>
  <si>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</si>
  <si>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</si>
  <si>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</si>
  <si>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</si>
  <si>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</si>
  <si>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</si>
  <si>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</si>
  <si>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</si>
  <si>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</si>
  <si>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</si>
  <si>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</si>
  <si>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</si>
  <si>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</si>
  <si>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</si>
  <si>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</si>
  <si>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</si>
  <si>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</si>
  <si>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</si>
  <si>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</si>
  <si>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</si>
  <si>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</si>
  <si>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</si>
  <si>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</si>
  <si>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</si>
  <si>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</si>
  <si>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</si>
  <si>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</si>
  <si>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</si>
  <si>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</si>
  <si>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</si>
  <si>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</si>
  <si>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</si>
  <si>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</si>
  <si>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</si>
  <si>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</si>
  <si>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</si>
  <si>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</si>
  <si>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</si>
  <si>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</si>
  <si>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</si>
  <si>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</si>
  <si>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</si>
  <si>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</si>
  <si>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</si>
  <si>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</si>
  <si>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</si>
  <si>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</si>
  <si>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</si>
  <si>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</si>
  <si>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</si>
  <si>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</si>
  <si>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</si>
  <si>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</si>
  <si>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</si>
  <si>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</si>
  <si>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</si>
  <si>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</si>
  <si>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</si>
  <si>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</si>
  <si>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</si>
  <si>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</si>
  <si>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</si>
  <si>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</si>
  <si>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</si>
  <si>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</si>
  <si>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</si>
  <si>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</si>
  <si>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</si>
  <si>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</si>
  <si>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</si>
  <si>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</si>
  <si>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</si>
  <si>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</si>
  <si>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</si>
  <si>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</si>
  <si>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</si>
  <si>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</si>
  <si>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</si>
  <si>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</si>
  <si>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</si>
  <si>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</si>
  <si>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</si>
  <si>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</si>
  <si>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</si>
  <si>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</si>
  <si>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</si>
  <si>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</si>
  <si>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</si>
  <si>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</si>
  <si>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</si>
  <si>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</si>
  <si>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</si>
  <si>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</si>
  <si>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</si>
  <si>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</si>
  <si>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</si>
  <si>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</si>
  <si>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</si>
  <si>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</si>
  <si>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</si>
  <si>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</si>
  <si>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</si>
  <si>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</si>
  <si>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</si>
  <si>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</si>
  <si>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</si>
  <si>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</si>
  <si>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</si>
  <si>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</si>
  <si>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</si>
  <si>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</si>
  <si>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</si>
  <si>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</si>
  <si>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</si>
  <si>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</si>
  <si>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</si>
  <si>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</si>
  <si>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</si>
  <si>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</si>
  <si>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</si>
  <si>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</si>
  <si>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</si>
  <si>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</si>
  <si>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</si>
  <si>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</si>
  <si>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</si>
  <si>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</si>
  <si>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</si>
  <si>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</si>
  <si>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</si>
  <si>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</si>
  <si>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</si>
  <si>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</si>
  <si>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</si>
  <si>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</si>
  <si>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</si>
  <si>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</si>
  <si>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</si>
  <si>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</si>
  <si>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</si>
  <si>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</si>
  <si>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</si>
  <si>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</si>
  <si>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</si>
  <si>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</si>
  <si>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</si>
  <si>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</si>
  <si>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</si>
  <si>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</si>
  <si>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</si>
  <si>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</si>
  <si>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</si>
  <si>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</si>
  <si>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</si>
  <si>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</si>
  <si>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</si>
  <si>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</si>
  <si>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</si>
  <si>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</si>
  <si>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</si>
  <si>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</si>
  <si>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</si>
  <si>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</si>
  <si>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</si>
  <si>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</si>
  <si>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</si>
  <si>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</si>
  <si>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</si>
  <si>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</si>
  <si>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</si>
  <si>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</si>
  <si>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</si>
  <si>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</si>
  <si>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</si>
  <si>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</si>
  <si>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</si>
  <si>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</si>
  <si>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</si>
  <si>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</si>
  <si>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</si>
  <si>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</si>
  <si>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</si>
  <si>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</si>
  <si>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</si>
  <si>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</si>
  <si>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</si>
  <si>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</si>
  <si>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</si>
  <si>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</si>
  <si>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</si>
  <si>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</si>
  <si>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</si>
  <si>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</si>
  <si>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</si>
  <si>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</si>
  <si>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</si>
  <si>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</si>
  <si>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</si>
  <si>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</si>
  <si>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</si>
  <si>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</si>
  <si>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</si>
  <si>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</si>
  <si>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</si>
  <si>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</si>
  <si>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</si>
  <si>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</si>
  <si>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</si>
  <si>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</si>
  <si>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</si>
  <si>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</si>
  <si>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</si>
  <si>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</si>
  <si>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</si>
  <si>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</si>
  <si>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</si>
  <si>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</si>
  <si>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</si>
  <si>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</si>
  <si>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</si>
  <si>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</si>
  <si>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</si>
  <si>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</si>
  <si>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</si>
  <si>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</si>
  <si>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</si>
  <si>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</si>
  <si>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</si>
  <si>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</si>
  <si>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</si>
  <si>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</si>
  <si>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</si>
  <si>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</si>
  <si>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</si>
  <si>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</si>
  <si>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</si>
  <si>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</si>
  <si>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</si>
  <si>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</si>
  <si>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</si>
  <si>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</si>
  <si>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</si>
  <si>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</si>
  <si>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</si>
  <si>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</si>
  <si>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</si>
  <si>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</si>
  <si>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</si>
  <si>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</si>
  <si>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</si>
  <si>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</si>
  <si>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</si>
  <si>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</si>
  <si>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</si>
  <si>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</si>
  <si>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</si>
  <si>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</si>
  <si>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</si>
  <si>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</si>
  <si>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</si>
  <si>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</si>
  <si>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</si>
  <si>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</si>
  <si>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</si>
  <si>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</si>
  <si>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</si>
  <si>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</si>
  <si>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</si>
  <si>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</si>
  <si>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</si>
  <si>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</si>
  <si>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</si>
  <si>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</si>
  <si>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</si>
  <si>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</si>
  <si>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</si>
  <si>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</si>
  <si>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</si>
  <si>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</si>
  <si>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</si>
  <si>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</si>
  <si>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</si>
  <si>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</si>
  <si>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</si>
  <si>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</si>
  <si>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</si>
  <si>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</si>
  <si>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</si>
  <si>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</si>
  <si>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</si>
  <si>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</si>
  <si>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</si>
  <si>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</si>
  <si>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</si>
  <si>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</si>
  <si>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</si>
  <si>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</si>
  <si>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</si>
  <si>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</si>
  <si>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</si>
  <si>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</si>
  <si>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</si>
  <si>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</si>
  <si>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</si>
  <si>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</si>
  <si>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</si>
  <si>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</si>
  <si>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</si>
  <si>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</si>
  <si>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</si>
  <si>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</si>
  <si>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</si>
  <si>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</si>
  <si>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</si>
  <si>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</si>
  <si>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</si>
  <si>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</si>
  <si>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</si>
  <si>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</si>
  <si>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</si>
  <si>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</si>
  <si>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</si>
  <si>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</si>
  <si>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</si>
  <si>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</si>
  <si>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</si>
  <si>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</si>
  <si>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</si>
  <si>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</si>
  <si>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</si>
  <si>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</si>
  <si>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</si>
  <si>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</si>
  <si>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</si>
  <si>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</si>
  <si>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</si>
  <si>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</si>
  <si>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</si>
  <si>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</si>
  <si>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</si>
  <si>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</si>
  <si>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</si>
  <si>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</si>
  <si>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</si>
  <si>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</si>
  <si>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</si>
  <si>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</si>
  <si>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</si>
  <si>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</si>
  <si>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</si>
  <si>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</si>
  <si>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</si>
  <si>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</si>
  <si>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</si>
  <si>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</si>
  <si>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</si>
  <si>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</si>
  <si>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</si>
  <si>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</si>
  <si>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</si>
  <si>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</si>
  <si>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</si>
  <si>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</si>
  <si>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</si>
  <si>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</si>
  <si>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</si>
  <si>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</si>
  <si>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</si>
  <si>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</si>
  <si>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</si>
  <si>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</si>
  <si>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</si>
  <si>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</si>
  <si>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</si>
  <si>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</si>
  <si>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</si>
  <si>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</si>
  <si>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</si>
  <si>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</si>
  <si>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</si>
  <si>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</si>
  <si>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</si>
  <si>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</si>
  <si>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</si>
  <si>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</si>
  <si>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</si>
  <si>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</si>
  <si>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</si>
  <si>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</si>
  <si>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</si>
  <si>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</si>
  <si>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</si>
  <si>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</si>
  <si>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</si>
  <si>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</si>
  <si>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</si>
  <si>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</si>
  <si>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</si>
  <si>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</si>
  <si>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</si>
  <si>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</si>
  <si>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</si>
  <si>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</si>
  <si>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</si>
  <si>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</si>
  <si>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</si>
  <si>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</si>
  <si>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</si>
  <si>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</si>
  <si>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</si>
  <si>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</si>
  <si>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</si>
  <si>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</si>
  <si>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</si>
  <si>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</si>
  <si>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</si>
  <si>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</si>
  <si>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</si>
  <si>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</si>
  <si>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</si>
  <si>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</si>
  <si>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</si>
  <si>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</si>
  <si>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</si>
  <si>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</si>
  <si>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</si>
  <si>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</si>
  <si>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</si>
  <si>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</si>
  <si>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</si>
  <si>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</si>
  <si>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</si>
  <si>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</si>
  <si>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</si>
  <si>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</si>
  <si>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</si>
  <si>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</si>
  <si>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</si>
  <si>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</si>
  <si>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</si>
  <si>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</si>
  <si>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</si>
  <si>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</si>
  <si>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</si>
  <si>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</si>
  <si>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</si>
  <si>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</si>
  <si>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</si>
  <si>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</si>
  <si>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</si>
  <si>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</si>
  <si>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</si>
  <si>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</si>
  <si>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</si>
  <si>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</si>
  <si>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</si>
  <si>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</si>
  <si>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</si>
  <si>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</si>
  <si>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</si>
  <si>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</si>
  <si>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</si>
  <si>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</si>
  <si>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</si>
  <si>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</si>
  <si>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</si>
  <si>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</si>
  <si>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</si>
  <si>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</si>
  <si>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</si>
  <si>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</si>
  <si>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</si>
  <si>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</si>
  <si>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</si>
  <si>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</si>
  <si>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</si>
  <si>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</si>
  <si>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</si>
  <si>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</si>
  <si>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</si>
  <si>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</si>
  <si>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</si>
  <si>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</si>
  <si>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</si>
  <si>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</si>
  <si>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</si>
  <si>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</si>
  <si>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</si>
  <si>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</si>
  <si>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</si>
  <si>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</si>
  <si>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</si>
  <si>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</si>
  <si>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</si>
  <si>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</si>
  <si>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</si>
  <si>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</si>
  <si>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</si>
  <si>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</si>
  <si>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</si>
  <si>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</si>
  <si>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</si>
  <si>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</si>
  <si>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</si>
  <si>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</si>
  <si>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</si>
  <si>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</si>
  <si>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</si>
  <si>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</si>
  <si>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</si>
  <si>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</si>
  <si>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</si>
  <si>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</si>
  <si>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</si>
  <si>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</si>
  <si>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</si>
  <si>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</si>
  <si>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</si>
  <si>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</si>
  <si>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</si>
  <si>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</si>
  <si>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</si>
  <si>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</si>
  <si>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</si>
  <si>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</si>
  <si>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</si>
  <si>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</si>
  <si>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</si>
  <si>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</si>
  <si>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</si>
  <si>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</si>
  <si>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</si>
  <si>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</si>
  <si>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</si>
  <si>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</si>
  <si>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</si>
  <si>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</si>
  <si>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</si>
  <si>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</si>
  <si>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</si>
  <si>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</si>
  <si>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</si>
  <si>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</si>
  <si>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</si>
  <si>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</si>
  <si>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</si>
  <si>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</si>
  <si>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</si>
  <si>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</si>
  <si>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</si>
  <si>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</si>
  <si>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</si>
  <si>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</si>
  <si>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</si>
  <si>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</si>
  <si>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</si>
  <si>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</si>
  <si>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</si>
  <si>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</si>
  <si>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</si>
  <si>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</si>
  <si>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</si>
  <si>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</si>
  <si>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</si>
  <si>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</si>
  <si>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</si>
  <si>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</si>
  <si>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</si>
  <si>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</si>
  <si>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</si>
  <si>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</si>
  <si>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</si>
  <si>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</si>
  <si>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</si>
  <si>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</si>
  <si>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</si>
  <si>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</si>
  <si>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</si>
  <si>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</si>
  <si>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</si>
  <si>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</si>
  <si>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</si>
  <si>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</si>
  <si>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</si>
  <si>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</si>
  <si>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</si>
  <si>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</si>
  <si>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</si>
  <si>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</si>
  <si>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</si>
  <si>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</si>
  <si>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</si>
  <si>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</si>
  <si>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</si>
  <si>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</si>
  <si>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</si>
  <si>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</si>
  <si>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</si>
  <si>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</si>
  <si>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</si>
  <si>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</si>
  <si>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</si>
  <si>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</si>
  <si>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</si>
  <si>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</si>
  <si>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</si>
  <si>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</si>
  <si>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</si>
  <si>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</si>
  <si>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</si>
  <si>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</si>
  <si>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</si>
  <si>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</si>
  <si>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</si>
  <si>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</si>
  <si>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</si>
  <si>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</si>
  <si>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</si>
  <si>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</si>
  <si>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</si>
  <si>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</si>
  <si>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</si>
  <si>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</si>
  <si>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</si>
  <si>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</si>
  <si>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</si>
  <si>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</si>
  <si>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</si>
  <si>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</si>
  <si>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</si>
  <si>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</si>
  <si>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</si>
  <si>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</si>
  <si>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</si>
  <si>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</si>
  <si>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</si>
  <si>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</si>
  <si>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</si>
  <si>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</si>
  <si>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</si>
  <si>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</si>
  <si>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</si>
  <si>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</si>
  <si>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</si>
  <si>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</si>
  <si>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</si>
  <si>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</si>
  <si>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</si>
  <si>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</si>
  <si>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</si>
  <si>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</si>
  <si>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</si>
  <si>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</si>
  <si>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</si>
  <si>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</si>
  <si>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</si>
  <si>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</si>
  <si>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</si>
  <si>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</si>
  <si>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</si>
  <si>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</si>
  <si>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</si>
  <si>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</si>
  <si>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</si>
  <si>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</si>
  <si>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</si>
  <si>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</si>
  <si>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</si>
  <si>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</si>
  <si>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</si>
  <si>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</si>
  <si>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</si>
  <si>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</si>
  <si>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</si>
  <si>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</si>
  <si>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</si>
  <si>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</si>
  <si>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</si>
  <si>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</si>
  <si>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</si>
  <si>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</si>
  <si>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</si>
  <si>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</si>
  <si>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</si>
  <si>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</si>
  <si>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</si>
  <si>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</si>
  <si>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</si>
  <si>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</si>
  <si>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</si>
  <si>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</si>
  <si>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</si>
  <si>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</si>
  <si>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</si>
  <si>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</si>
  <si>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</si>
  <si>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</si>
  <si>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</si>
  <si>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</si>
  <si>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</si>
  <si>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</si>
  <si>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</si>
  <si>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</si>
  <si>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</si>
  <si>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</si>
  <si>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</si>
  <si>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</si>
  <si>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</si>
  <si>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</si>
  <si>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</si>
  <si>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</si>
  <si>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</si>
  <si>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</si>
  <si>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</si>
  <si>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</si>
  <si>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</si>
  <si>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</si>
  <si>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</si>
  <si>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</si>
  <si>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</si>
  <si>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</si>
  <si>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</si>
  <si>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</si>
  <si>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</si>
  <si>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</si>
  <si>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</si>
  <si>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</si>
  <si>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</si>
  <si>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</si>
  <si>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</si>
  <si>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</si>
  <si>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</si>
  <si>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</si>
  <si>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</si>
  <si>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</si>
  <si>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</si>
  <si>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</si>
  <si>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</si>
  <si>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</si>
  <si>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</si>
  <si>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</si>
  <si>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</si>
  <si>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</si>
  <si>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</si>
  <si>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</si>
  <si>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</si>
  <si>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</si>
  <si>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</si>
  <si>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</si>
  <si>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</si>
  <si>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</si>
  <si>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</si>
  <si>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</si>
  <si>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</si>
  <si>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</si>
  <si>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</si>
  <si>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</si>
  <si>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</si>
  <si>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</si>
  <si>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</si>
  <si>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</si>
  <si>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</si>
  <si>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</si>
  <si>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</si>
  <si>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</si>
  <si>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</si>
  <si>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</si>
  <si>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</si>
  <si>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</si>
  <si>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</si>
  <si>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</si>
  <si>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</si>
  <si>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</si>
  <si>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</si>
  <si>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</si>
  <si>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</si>
  <si>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</si>
  <si>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</si>
  <si>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</si>
  <si>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</si>
  <si>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</si>
  <si>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</si>
  <si>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</si>
  <si>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</si>
  <si>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</si>
  <si>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</si>
  <si>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</si>
  <si>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</si>
  <si>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</si>
  <si>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</si>
  <si>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</si>
  <si>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</si>
  <si>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</si>
  <si>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</si>
  <si>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</si>
  <si>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</si>
  <si>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</si>
  <si>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</si>
  <si>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</si>
  <si>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</si>
  <si>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</si>
  <si>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</si>
  <si>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</si>
  <si>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</si>
  <si>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</si>
  <si>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</si>
  <si>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</si>
  <si>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</si>
  <si>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</si>
  <si>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</si>
  <si>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</si>
  <si>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</si>
  <si>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</si>
  <si>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</si>
  <si>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</si>
  <si>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</si>
  <si>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</si>
  <si>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</si>
  <si>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</si>
  <si>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</si>
  <si>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</si>
  <si>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</si>
  <si>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</si>
  <si>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</si>
  <si>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</si>
  <si>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</si>
  <si>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</si>
  <si>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</si>
  <si>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</si>
  <si>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</si>
  <si>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</si>
  <si>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</si>
  <si>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</si>
  <si>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</si>
  <si>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</si>
  <si>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</si>
  <si>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</si>
  <si>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</si>
  <si>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</si>
  <si>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</si>
  <si>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</si>
  <si>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</si>
  <si>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</si>
  <si>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</si>
  <si>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</si>
  <si>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</si>
  <si>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</si>
  <si>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</si>
  <si>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</si>
  <si>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</si>
  <si>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</si>
  <si>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</si>
  <si>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</si>
  <si>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</si>
  <si>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</si>
  <si>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</si>
  <si>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</si>
  <si>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</si>
  <si>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</si>
  <si>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</si>
  <si>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</si>
  <si>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</si>
  <si>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</si>
  <si>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</si>
  <si>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</si>
  <si>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</si>
  <si>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</si>
  <si>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</si>
  <si>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</si>
  <si>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</si>
  <si>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</si>
  <si>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</si>
  <si>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</si>
  <si>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</si>
  <si>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</si>
  <si>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</si>
  <si>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</si>
  <si>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</si>
  <si>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</si>
  <si>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</si>
  <si>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</si>
  <si>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</si>
  <si>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</si>
  <si>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</si>
  <si>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</si>
  <si>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</si>
  <si>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</si>
  <si>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</si>
  <si>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</si>
  <si>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</si>
  <si>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</si>
  <si>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</si>
  <si>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</si>
  <si>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</si>
  <si>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</si>
  <si>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</si>
  <si>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</si>
  <si>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</si>
  <si>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</si>
  <si>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</si>
  <si>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</si>
  <si>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</si>
  <si>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</si>
  <si>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</si>
  <si>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</si>
  <si>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</si>
  <si>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</si>
  <si>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</si>
  <si>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</si>
  <si>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</si>
  <si>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</si>
  <si>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</si>
  <si>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</si>
  <si>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</si>
  <si>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</si>
  <si>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</si>
  <si>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</si>
  <si>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</si>
  <si>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</si>
  <si>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</si>
  <si>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</si>
  <si>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</si>
  <si>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</si>
  <si>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</si>
  <si>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</si>
  <si>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</si>
  <si>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</si>
  <si>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</si>
  <si>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</si>
  <si>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</si>
  <si>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</si>
  <si>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</si>
  <si>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</si>
  <si>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</si>
  <si>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</si>
  <si>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</si>
  <si>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</si>
  <si>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</si>
  <si>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</si>
  <si>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</si>
  <si>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</si>
  <si>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</si>
  <si>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</si>
  <si>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</si>
  <si>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</si>
  <si>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</si>
  <si>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</si>
  <si>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</si>
  <si>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</si>
  <si>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</si>
  <si>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</si>
  <si>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</si>
  <si>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</si>
  <si>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</si>
  <si>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</si>
  <si>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</si>
  <si>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</si>
  <si>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</si>
  <si>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</si>
  <si>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</si>
  <si>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</si>
  <si>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</si>
  <si>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</si>
  <si>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</si>
  <si>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</si>
  <si>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</si>
  <si>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</si>
  <si>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</si>
  <si>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</si>
  <si>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</si>
  <si>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</si>
  <si>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</si>
  <si>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</si>
  <si>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</si>
  <si>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</si>
  <si>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</si>
  <si>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</si>
  <si>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</si>
  <si>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</si>
  <si>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</si>
  <si>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</si>
  <si>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</si>
  <si>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</si>
  <si>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</si>
  <si>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</si>
  <si>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</si>
  <si>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</si>
  <si>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</si>
  <si>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</si>
  <si>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</si>
  <si>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</si>
  <si>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</si>
  <si>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</si>
  <si>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</si>
  <si>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</si>
  <si>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</si>
  <si>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</si>
  <si>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</si>
  <si>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</si>
  <si>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</si>
  <si>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</si>
  <si>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</si>
  <si>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</si>
  <si>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</si>
  <si>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</si>
  <si>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</si>
  <si>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</si>
  <si>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</si>
  <si>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</si>
  <si>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</si>
  <si>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</si>
  <si>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</si>
  <si>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</si>
  <si>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</si>
  <si>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</si>
  <si>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</si>
  <si>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</si>
  <si>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</si>
  <si>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</si>
  <si>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</si>
  <si>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</si>
  <si>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</si>
  <si>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</si>
  <si>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</si>
  <si>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</si>
  <si>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</si>
  <si>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</si>
  <si>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</si>
  <si>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</si>
  <si>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</si>
  <si>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</si>
  <si>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</si>
  <si>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</si>
  <si>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</si>
  <si>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</si>
  <si>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</si>
  <si>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</si>
  <si>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</si>
  <si>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</si>
  <si>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</si>
  <si>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</si>
  <si>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</si>
  <si>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</si>
  <si>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</si>
  <si>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</si>
  <si>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</si>
  <si>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</si>
  <si>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</si>
  <si>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</si>
  <si>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</si>
  <si>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</si>
  <si>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</si>
  <si>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</si>
  <si>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</si>
  <si>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</si>
  <si>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</si>
  <si>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</si>
  <si>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</si>
  <si>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</si>
  <si>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</si>
  <si>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</si>
  <si>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</si>
  <si>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</si>
  <si>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</si>
  <si>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</si>
  <si>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</si>
  <si>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</si>
  <si>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</si>
  <si>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</si>
  <si>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</si>
  <si>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</si>
  <si>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</si>
  <si>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</si>
  <si>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</si>
  <si>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</si>
  <si>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</si>
  <si>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</si>
  <si>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</si>
  <si>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</si>
  <si>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</si>
  <si>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</si>
  <si>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</si>
  <si>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</si>
  <si>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</si>
  <si>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</si>
  <si>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</si>
  <si>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</si>
  <si>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</si>
  <si>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</si>
  <si>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</si>
  <si>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</si>
  <si>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</si>
  <si>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</si>
  <si>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</si>
  <si>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</si>
  <si>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</si>
  <si>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</si>
  <si>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</si>
  <si>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</si>
  <si>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</si>
  <si>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</si>
  <si>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</si>
  <si>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</si>
  <si>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</si>
  <si>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</si>
  <si>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</si>
  <si>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</si>
  <si>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</si>
  <si>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</si>
  <si>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</si>
  <si>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</si>
  <si>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</si>
  <si>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</si>
  <si>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</si>
  <si>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</si>
  <si>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</si>
  <si>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</si>
  <si>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</si>
  <si>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</si>
  <si>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</si>
  <si>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</si>
  <si>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</si>
  <si>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</si>
  <si>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</si>
  <si>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</si>
  <si>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</si>
  <si>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</si>
  <si>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</si>
  <si>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</si>
  <si>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</si>
  <si>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</si>
  <si>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</si>
  <si>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</si>
  <si>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</si>
  <si>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</si>
  <si>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</si>
  <si>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</si>
  <si>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</si>
  <si>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</si>
  <si>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</si>
  <si>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</si>
  <si>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</si>
  <si>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</si>
  <si>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</si>
  <si>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</si>
  <si>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</si>
  <si>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</si>
  <si>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</si>
  <si>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</si>
  <si>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</si>
  <si>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</si>
  <si>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</si>
  <si>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</si>
  <si>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</si>
  <si>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</si>
  <si>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</si>
  <si>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</si>
  <si>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</si>
  <si>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</si>
  <si>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</si>
  <si>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</si>
  <si>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</si>
  <si>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</si>
  <si>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</si>
  <si>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</si>
  <si>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</si>
  <si>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</si>
  <si>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</si>
  <si>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</si>
  <si>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</si>
  <si>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</si>
  <si>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</si>
  <si>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</si>
  <si>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</si>
  <si>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</si>
  <si>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</si>
  <si>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</si>
  <si>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</si>
  <si>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</si>
  <si>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</si>
  <si>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</si>
  <si>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</si>
  <si>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</si>
  <si>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</si>
  <si>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</si>
  <si>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</si>
  <si>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</si>
  <si>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</si>
  <si>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</si>
  <si>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</si>
  <si>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</si>
  <si>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</si>
  <si>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</si>
  <si>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</si>
  <si>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</si>
  <si>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</si>
  <si>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</si>
  <si>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</si>
  <si>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</si>
  <si>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</si>
  <si>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</si>
  <si>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</si>
  <si>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</si>
  <si>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</si>
  <si>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</si>
  <si>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</si>
  <si>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</si>
  <si>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</si>
  <si>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</si>
  <si>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</si>
  <si>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</si>
  <si>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</si>
  <si>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</si>
  <si>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</si>
  <si>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</si>
  <si>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</si>
  <si>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</si>
  <si>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</si>
  <si>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</si>
  <si>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</si>
  <si>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</si>
  <si>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</si>
  <si>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</si>
  <si>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</si>
  <si>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</si>
  <si>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</si>
  <si>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</si>
  <si>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</si>
  <si>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</si>
  <si>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</si>
  <si>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</si>
  <si>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</si>
  <si>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</si>
  <si>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</si>
  <si>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</si>
  <si>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</si>
  <si>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</si>
  <si>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</si>
  <si>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</si>
  <si>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</si>
  <si>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</si>
  <si>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</si>
  <si>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</si>
  <si>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</si>
  <si>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</si>
  <si>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</si>
  <si>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</si>
  <si>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</si>
  <si>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</si>
  <si>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</si>
  <si>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</si>
  <si>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</si>
  <si>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</si>
  <si>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</si>
  <si>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</si>
  <si>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</si>
  <si>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</si>
  <si>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</si>
  <si>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</si>
  <si>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</si>
  <si>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</si>
  <si>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</si>
  <si>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</si>
  <si>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</si>
  <si>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</si>
  <si>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</si>
  <si>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</si>
  <si>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</si>
  <si>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</si>
  <si>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</si>
  <si>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</si>
  <si>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</si>
  <si>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</si>
  <si>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</si>
  <si>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</si>
  <si>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</si>
  <si>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</si>
  <si>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</si>
  <si>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</si>
  <si>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</si>
  <si>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</si>
  <si>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</si>
  <si>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</si>
  <si>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</si>
  <si>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</si>
  <si>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</si>
  <si>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</si>
  <si>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</si>
  <si>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</si>
  <si>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</si>
  <si>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</si>
  <si>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</si>
  <si>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</si>
  <si>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</si>
  <si>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</si>
  <si>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</si>
  <si>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</si>
  <si>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</si>
  <si>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</si>
  <si>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</si>
  <si>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</si>
  <si>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</si>
  <si>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</si>
  <si>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</si>
  <si>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</si>
  <si>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</si>
  <si>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</si>
  <si>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</si>
  <si>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</si>
  <si>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</si>
  <si>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</si>
  <si>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</si>
  <si>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</si>
  <si>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</si>
  <si>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</si>
  <si>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</si>
  <si>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</si>
  <si>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</si>
  <si>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</si>
  <si>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</si>
  <si>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</si>
  <si>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</si>
  <si>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</si>
  <si>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</si>
  <si>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</si>
  <si>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</si>
  <si>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</si>
  <si>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</si>
  <si>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</si>
  <si>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</si>
  <si>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</si>
  <si>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</si>
  <si>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</si>
  <si>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</si>
  <si>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</si>
  <si>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</si>
  <si>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</si>
  <si>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</si>
  <si>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</si>
  <si>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</si>
  <si>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</si>
  <si>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</si>
  <si>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</si>
  <si>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</si>
  <si>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</si>
  <si>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</si>
  <si>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</si>
  <si>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</si>
  <si>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</si>
  <si>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</si>
  <si>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</si>
  <si>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</si>
  <si>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</si>
  <si>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</si>
  <si>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</si>
  <si>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</si>
  <si>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</si>
  <si>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</si>
  <si>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</si>
  <si>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</si>
  <si>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</si>
  <si>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</si>
  <si>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</si>
  <si>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</si>
  <si>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</si>
  <si>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</si>
  <si>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</si>
  <si>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</si>
  <si>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</si>
  <si>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</si>
  <si>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</si>
  <si>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</si>
  <si>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</si>
  <si>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</si>
  <si>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</si>
  <si>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</si>
  <si>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</si>
  <si>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</si>
  <si>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</si>
  <si>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</si>
  <si>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</si>
  <si>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</si>
  <si>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</si>
  <si>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</si>
  <si>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</si>
  <si>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</si>
  <si>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</si>
  <si>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</si>
  <si>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</si>
  <si>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</si>
  <si>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</si>
  <si>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</si>
  <si>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</si>
  <si>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</si>
  <si>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</si>
  <si>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</si>
  <si>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</si>
  <si>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</si>
  <si>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</si>
  <si>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</si>
  <si>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</si>
  <si>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</si>
  <si>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</si>
  <si>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</si>
  <si>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</si>
  <si>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</si>
  <si>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</si>
  <si>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</si>
  <si>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</si>
  <si>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</si>
  <si>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</si>
  <si>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</si>
  <si>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</si>
  <si>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</si>
  <si>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</si>
  <si>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</si>
  <si>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</si>
  <si>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</si>
  <si>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</si>
  <si>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</si>
  <si>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</si>
  <si>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</si>
  <si>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</si>
  <si>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</si>
  <si>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</si>
  <si>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</si>
  <si>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</si>
  <si>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</si>
  <si>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</si>
  <si>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</si>
  <si>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</si>
  <si>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</si>
  <si>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</si>
  <si>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</si>
  <si>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</si>
  <si>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</si>
  <si>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</si>
  <si>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</si>
  <si>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</si>
  <si>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</si>
  <si>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</si>
  <si>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</si>
  <si>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</si>
  <si>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</si>
  <si>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</si>
  <si>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</si>
  <si>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</si>
  <si>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</si>
  <si>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</si>
  <si>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</si>
  <si>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</si>
  <si>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</si>
  <si>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</si>
  <si>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</si>
  <si>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</si>
  <si>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</si>
  <si>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</si>
  <si>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</si>
  <si>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</si>
  <si>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</si>
  <si>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</si>
  <si>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</si>
  <si>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</si>
  <si>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</si>
  <si>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</si>
  <si>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</si>
  <si>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</si>
  <si>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</si>
  <si>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</si>
  <si>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</si>
  <si>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</si>
  <si>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</si>
  <si>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</si>
  <si>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</si>
  <si>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</si>
  <si>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</si>
  <si>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</si>
  <si>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</si>
  <si>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</si>
  <si>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</si>
  <si>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</si>
  <si>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</si>
  <si>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</si>
  <si>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</si>
  <si>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</si>
  <si>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</si>
  <si>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</si>
  <si>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</si>
  <si>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</si>
  <si>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</si>
  <si>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</si>
  <si>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</si>
  <si>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</si>
  <si>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</si>
  <si>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</si>
  <si>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</si>
  <si>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</si>
  <si>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</si>
  <si>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</si>
  <si>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</si>
  <si>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</si>
  <si>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</si>
  <si>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</si>
  <si>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</si>
  <si>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</si>
  <si>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</si>
  <si>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</si>
  <si>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</si>
  <si>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</si>
  <si>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</si>
  <si>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</si>
  <si>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</si>
  <si>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</si>
  <si>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</si>
  <si>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</si>
  <si>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</si>
  <si>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</si>
  <si>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</si>
  <si>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</si>
  <si>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</si>
  <si>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</si>
  <si>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</si>
  <si>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</si>
  <si>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</si>
  <si>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</si>
  <si>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</si>
  <si>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</si>
  <si>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</si>
  <si>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</si>
  <si>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</si>
  <si>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</si>
  <si>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</si>
  <si>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</si>
  <si>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</si>
  <si>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</si>
  <si>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</si>
  <si>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</si>
  <si>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</si>
  <si>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</si>
  <si>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</si>
  <si>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</si>
  <si>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</si>
  <si>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</si>
  <si>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</si>
  <si>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</si>
  <si>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</si>
  <si>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</si>
  <si>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</si>
  <si>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</si>
  <si>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</si>
  <si>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</si>
  <si>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</si>
  <si>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</si>
  <si>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</si>
  <si>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</si>
  <si>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</si>
  <si>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</si>
  <si>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</si>
  <si>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</si>
  <si>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</si>
  <si>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</si>
  <si>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</si>
  <si>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</si>
  <si>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</si>
  <si>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</si>
  <si>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</si>
  <si>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</si>
  <si>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</si>
  <si>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</si>
  <si>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</si>
  <si>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</si>
  <si>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</si>
  <si>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</si>
  <si>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</si>
  <si>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</si>
  <si>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</si>
  <si>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</si>
  <si>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</si>
  <si>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</si>
  <si>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</si>
  <si>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</si>
  <si>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</si>
  <si>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</si>
  <si>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</si>
  <si>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</si>
  <si>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</si>
  <si>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</si>
  <si>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</si>
  <si>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</si>
  <si>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</si>
  <si>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</si>
  <si>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</si>
  <si>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</si>
  <si>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</si>
  <si>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</si>
  <si>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</si>
  <si>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</si>
  <si>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</si>
  <si>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</si>
  <si>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</si>
  <si>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</si>
  <si>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</si>
  <si>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</si>
  <si>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</si>
  <si>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</si>
  <si>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</si>
  <si>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</si>
  <si>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</si>
  <si>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</si>
  <si>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</si>
  <si>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</si>
  <si>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</si>
  <si>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</si>
  <si>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</si>
  <si>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</si>
  <si>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</si>
  <si>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</si>
  <si>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</si>
  <si>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</si>
  <si>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</si>
  <si>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</si>
  <si>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</si>
  <si>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</si>
  <si>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</si>
  <si>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</si>
  <si>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</si>
  <si>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</si>
  <si>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</si>
  <si>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</si>
  <si>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</si>
  <si>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</si>
  <si>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</si>
  <si>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</si>
  <si>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</si>
  <si>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</si>
  <si>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</si>
  <si>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</si>
  <si>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</si>
  <si>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</si>
  <si>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</si>
  <si>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</si>
  <si>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</si>
  <si>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</si>
  <si>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</si>
  <si>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</si>
  <si>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</si>
  <si>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</si>
  <si>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</si>
  <si>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</si>
  <si>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</si>
  <si>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</si>
  <si>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</si>
  <si>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</si>
  <si>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</si>
  <si>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</si>
  <si>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</si>
  <si>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</si>
  <si>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</si>
  <si>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</si>
  <si>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</si>
  <si>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</si>
  <si>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</si>
  <si>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</si>
  <si>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</si>
  <si>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</si>
  <si>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</si>
  <si>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</si>
  <si>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</si>
  <si>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</si>
  <si>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</si>
  <si>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</si>
  <si>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</si>
  <si>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</si>
  <si>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</si>
  <si>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</si>
  <si>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</si>
  <si>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</si>
  <si>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</si>
  <si>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</si>
  <si>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</si>
  <si>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</si>
  <si>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</si>
  <si>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</si>
  <si>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</si>
  <si>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</si>
  <si>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</si>
  <si>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</si>
  <si>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</si>
  <si>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</si>
  <si>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</si>
  <si>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</si>
  <si>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</si>
  <si>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</si>
  <si>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</si>
  <si>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</si>
  <si>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</si>
  <si>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</si>
  <si>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</si>
  <si>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</si>
  <si>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</si>
  <si>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</si>
  <si>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</si>
  <si>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</si>
  <si>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</si>
  <si>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</si>
  <si>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</si>
  <si>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</si>
  <si>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</si>
  <si>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</si>
  <si>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</si>
  <si>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</si>
  <si>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</si>
  <si>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</si>
  <si>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</si>
  <si>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</si>
  <si>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</si>
  <si>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</si>
  <si>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</si>
  <si>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</si>
  <si>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</si>
  <si>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</si>
  <si>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</si>
  <si>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</si>
  <si>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</si>
  <si>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</si>
  <si>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</si>
  <si>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</si>
  <si>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</si>
  <si>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</si>
  <si>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</si>
  <si>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</si>
  <si>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</si>
  <si>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</si>
  <si>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</si>
  <si>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</si>
  <si>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</si>
  <si>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</si>
  <si>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</si>
  <si>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</si>
  <si>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</si>
  <si>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</si>
  <si>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</si>
  <si>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</si>
  <si>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</si>
  <si>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</si>
  <si>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</si>
  <si>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</si>
  <si>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</si>
  <si>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</si>
  <si>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</si>
  <si>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</si>
  <si>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</si>
  <si>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</si>
  <si>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</si>
  <si>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</si>
  <si>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</si>
  <si>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</si>
  <si>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</si>
  <si>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</si>
  <si>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</si>
  <si>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</si>
  <si>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</si>
  <si>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</si>
  <si>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</si>
  <si>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</si>
  <si>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</si>
  <si>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</si>
  <si>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</si>
  <si>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</si>
  <si>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</si>
  <si>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</si>
  <si>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</si>
  <si>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</si>
  <si>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</si>
  <si>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</si>
  <si>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</si>
  <si>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</si>
  <si>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</si>
  <si>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</si>
  <si>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</si>
  <si>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</si>
  <si>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</si>
  <si>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</si>
  <si>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</si>
  <si>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</si>
  <si>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</si>
  <si>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</si>
  <si>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</si>
  <si>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</si>
  <si>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</si>
  <si>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</si>
  <si>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</si>
  <si>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</si>
  <si>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</si>
  <si>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</si>
  <si>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</si>
  <si>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</si>
  <si>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</si>
  <si>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</si>
  <si>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</si>
  <si>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</si>
  <si>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</si>
  <si>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</si>
  <si>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</si>
  <si>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</si>
  <si>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</si>
  <si>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</si>
  <si>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</si>
  <si>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</si>
  <si>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</si>
  <si>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</si>
  <si>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</si>
  <si>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</si>
  <si>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</si>
  <si>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</si>
  <si>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</si>
  <si>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</si>
  <si>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</si>
  <si>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</si>
  <si>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</si>
  <si>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</si>
  <si>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</si>
  <si>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</si>
  <si>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</si>
  <si>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</si>
  <si>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</si>
  <si>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</si>
  <si>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</si>
  <si>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</si>
  <si>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</si>
  <si>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</si>
  <si>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</si>
  <si>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</si>
  <si>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</si>
  <si>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</si>
  <si>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</si>
  <si>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</si>
  <si>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</si>
  <si>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</si>
  <si>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</si>
  <si>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</si>
  <si>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</si>
  <si>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</si>
  <si>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</si>
  <si>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</si>
  <si>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</si>
  <si>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</si>
  <si>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</si>
  <si>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</si>
  <si>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</si>
  <si>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</si>
  <si>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</si>
  <si>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</si>
  <si>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</si>
  <si>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</si>
  <si>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</si>
  <si>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</si>
  <si>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</si>
  <si>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</si>
  <si>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</si>
  <si>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</si>
  <si>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</si>
  <si>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</si>
  <si>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</si>
  <si>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</si>
  <si>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</si>
  <si>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</si>
  <si>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</si>
  <si>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</si>
  <si>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</si>
  <si>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</si>
  <si>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</si>
  <si>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</si>
  <si>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</si>
  <si>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</si>
  <si>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</si>
  <si>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</si>
  <si>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</si>
  <si>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</si>
  <si>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</si>
  <si>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</si>
  <si>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</si>
  <si>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</si>
  <si>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</si>
  <si>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</si>
  <si>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</si>
  <si>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</si>
  <si>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</si>
  <si>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</si>
  <si>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</si>
  <si>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</si>
  <si>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</si>
  <si>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</si>
  <si>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</si>
  <si>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</si>
  <si>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</si>
  <si>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</si>
  <si>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</si>
  <si>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</si>
  <si>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</si>
  <si>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</si>
  <si>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</si>
  <si>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</si>
  <si>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</si>
  <si>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</si>
  <si>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</si>
  <si>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</si>
  <si>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</si>
  <si>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</si>
  <si>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</si>
  <si>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</si>
  <si>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</si>
  <si>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</si>
  <si>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</si>
  <si>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</si>
  <si>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</si>
  <si>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</si>
  <si>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</si>
  <si>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</si>
  <si>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</si>
  <si>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</si>
  <si>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</si>
  <si>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</si>
  <si>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</si>
  <si>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</si>
  <si>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</si>
  <si>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</si>
  <si>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</si>
  <si>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</si>
  <si>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</si>
  <si>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</si>
  <si>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</si>
  <si>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</si>
  <si>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</si>
  <si>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</si>
  <si>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</si>
  <si>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</si>
  <si>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</si>
  <si>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</si>
  <si>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</si>
  <si>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</si>
  <si>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</si>
  <si>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</si>
  <si>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</si>
  <si>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</si>
  <si>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</si>
  <si>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</si>
  <si>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</si>
  <si>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</si>
  <si>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</si>
  <si>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</si>
  <si>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</si>
  <si>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</si>
  <si>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</si>
  <si>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</si>
  <si>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</si>
  <si>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</si>
  <si>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</si>
  <si>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</si>
  <si>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</si>
  <si>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</si>
  <si>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</si>
  <si>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</si>
  <si>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</si>
  <si>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</si>
  <si>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</si>
  <si>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</si>
  <si>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</si>
  <si>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</si>
  <si>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</si>
  <si>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</si>
  <si>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</si>
  <si>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</si>
  <si>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</si>
  <si>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</si>
  <si>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</si>
  <si>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</si>
  <si>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</si>
  <si>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</si>
  <si>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</si>
  <si>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</si>
  <si>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</si>
  <si>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</si>
  <si>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</si>
  <si>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</si>
  <si>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</si>
  <si>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</si>
  <si>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</si>
  <si>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</si>
  <si>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</si>
  <si>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</si>
  <si>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</si>
  <si>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</si>
  <si>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</si>
  <si>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</si>
  <si>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</si>
  <si>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</si>
  <si>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</si>
  <si>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</si>
  <si>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</si>
  <si>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</si>
  <si>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</si>
  <si>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</si>
  <si>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</si>
  <si>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</si>
  <si>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</si>
  <si>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</si>
  <si>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</si>
  <si>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</si>
  <si>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</si>
  <si>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</si>
  <si>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</si>
  <si>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</si>
  <si>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</si>
  <si>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</si>
  <si>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</si>
  <si>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</si>
  <si>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</si>
  <si>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</si>
  <si>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</si>
  <si>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</si>
  <si>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</si>
  <si>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</si>
  <si>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</si>
  <si>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</si>
  <si>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</si>
  <si>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</si>
  <si>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</si>
  <si>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</si>
  <si>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</si>
  <si>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</si>
  <si>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</si>
  <si>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</si>
  <si>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</si>
  <si>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</si>
  <si>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</si>
  <si>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</si>
  <si>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</si>
  <si>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</si>
  <si>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</si>
  <si>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</si>
  <si>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</si>
  <si>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</si>
  <si>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</si>
  <si>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</si>
  <si>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</si>
  <si>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</si>
  <si>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</si>
  <si>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</si>
  <si>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</si>
  <si>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</si>
  <si>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</si>
  <si>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</si>
  <si>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</si>
  <si>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</si>
  <si>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</si>
  <si>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</si>
  <si>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</si>
  <si>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</si>
  <si>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</si>
  <si>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</si>
  <si>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</si>
  <si>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</si>
  <si>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</si>
  <si>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</si>
  <si>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</si>
  <si>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</si>
  <si>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</si>
  <si>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</si>
  <si>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</si>
  <si>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</si>
  <si>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</si>
  <si>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</si>
  <si>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</si>
  <si>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</si>
  <si>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</si>
  <si>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</si>
  <si>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</si>
  <si>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</si>
  <si>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</si>
  <si>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</si>
  <si>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</si>
  <si>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</si>
  <si>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</si>
  <si>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</si>
  <si>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</si>
  <si>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</si>
  <si>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</si>
  <si>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</si>
  <si>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</si>
  <si>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</si>
  <si>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</si>
  <si>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</si>
  <si>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</si>
  <si>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</si>
  <si>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</si>
  <si>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</si>
  <si>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</si>
  <si>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</si>
  <si>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</si>
  <si>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</si>
  <si>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</si>
  <si>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</si>
  <si>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</si>
  <si>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</si>
  <si>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</si>
  <si>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</si>
  <si>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</si>
  <si>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</si>
  <si>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</si>
  <si>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</si>
  <si>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</si>
  <si>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</si>
  <si>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</si>
  <si>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</si>
  <si>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</si>
  <si>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</si>
  <si>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</si>
  <si>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</si>
  <si>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</si>
  <si>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</si>
  <si>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</si>
  <si>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</si>
  <si>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</si>
  <si>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</si>
  <si>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</si>
  <si>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</si>
  <si>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</si>
  <si>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</si>
  <si>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</si>
  <si>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</si>
  <si>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</si>
  <si>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</si>
  <si>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</si>
  <si>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</si>
  <si>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</si>
  <si>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</si>
  <si>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</si>
  <si>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</si>
  <si>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</si>
  <si>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</si>
  <si>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</si>
  <si>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</si>
  <si>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</si>
  <si>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</si>
  <si>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</si>
  <si>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</si>
  <si>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</si>
  <si>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</si>
  <si>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</si>
  <si>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</si>
  <si>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</si>
  <si>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</si>
  <si>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</si>
  <si>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</si>
  <si>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</si>
  <si>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</si>
  <si>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</si>
  <si>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</si>
  <si>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</si>
  <si>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</si>
  <si>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</si>
  <si>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</si>
  <si>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</si>
  <si>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</si>
  <si>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</si>
  <si>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</si>
  <si>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</si>
  <si>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</si>
  <si>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</si>
  <si>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</si>
  <si>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</si>
  <si>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</si>
  <si>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</si>
  <si>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</si>
  <si>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</si>
  <si>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</si>
  <si>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</si>
  <si>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</si>
  <si>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</si>
  <si>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</si>
  <si>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</si>
  <si>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</si>
  <si>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</si>
  <si>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</si>
  <si>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</si>
  <si>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</si>
  <si>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</si>
  <si>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</si>
  <si>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</si>
  <si>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</si>
  <si>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</si>
  <si>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</si>
  <si>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</si>
  <si>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</si>
  <si>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</si>
  <si>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</si>
  <si>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</si>
  <si>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</si>
  <si>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</si>
  <si>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</si>
  <si>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</si>
  <si>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</si>
  <si>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</si>
  <si>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</si>
  <si>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</si>
  <si>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</si>
  <si>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</si>
  <si>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</si>
  <si>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</si>
  <si>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</si>
  <si>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</si>
  <si>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</si>
  <si>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</si>
  <si>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</si>
  <si>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</si>
  <si>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</si>
  <si>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</si>
  <si>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</si>
  <si>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</si>
  <si>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</si>
  <si>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</si>
  <si>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</si>
  <si>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</si>
  <si>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</si>
  <si>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</si>
  <si>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</si>
  <si>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</si>
  <si>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</si>
  <si>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</si>
  <si>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</si>
  <si>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</si>
  <si>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</si>
  <si>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</si>
  <si>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</si>
  <si>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</si>
  <si>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</si>
  <si>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</si>
  <si>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</si>
  <si>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</si>
  <si>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</si>
  <si>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</si>
  <si>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</si>
  <si>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</si>
  <si>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</si>
  <si>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</si>
  <si>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</si>
  <si>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</si>
  <si>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</si>
  <si>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</si>
  <si>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</si>
  <si>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</si>
  <si>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</si>
  <si>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</si>
  <si>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</si>
  <si>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</si>
  <si>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</si>
  <si>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</si>
  <si>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</si>
  <si>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</si>
  <si>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</si>
  <si>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</si>
  <si>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</si>
  <si>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</si>
  <si>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</si>
  <si>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</si>
  <si>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</si>
  <si>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</si>
  <si>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</si>
  <si>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</si>
  <si>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</si>
  <si>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</si>
  <si>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</si>
  <si>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</si>
  <si>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</si>
  <si>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</si>
  <si>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</si>
  <si>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</si>
  <si>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</si>
  <si>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</si>
  <si>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</si>
  <si>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</si>
  <si>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</si>
  <si>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</si>
  <si>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</si>
  <si>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</si>
  <si>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</si>
  <si>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</si>
  <si>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</si>
  <si>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</si>
  <si>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</si>
  <si>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</si>
  <si>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</si>
  <si>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</si>
  <si>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</si>
  <si>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</si>
  <si>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</si>
  <si>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</si>
  <si>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</si>
  <si>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</si>
  <si>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</si>
  <si>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</si>
  <si>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</si>
  <si>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</si>
  <si>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</si>
  <si>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</si>
  <si>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</si>
  <si>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</si>
  <si>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</si>
  <si>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</si>
  <si>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</si>
  <si>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</si>
  <si>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</si>
  <si>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</si>
  <si>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</si>
  <si>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</si>
  <si>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</si>
  <si>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</si>
  <si>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</si>
  <si>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</si>
  <si>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</si>
  <si>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</si>
  <si>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</si>
  <si>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</si>
  <si>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</si>
  <si>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</si>
  <si>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</si>
  <si>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</si>
  <si>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</si>
  <si>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</si>
  <si>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</si>
  <si>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</si>
  <si>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</si>
  <si>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</si>
  <si>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</si>
  <si>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</si>
  <si>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</si>
  <si>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</si>
  <si>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</si>
  <si>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</si>
  <si>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</si>
  <si>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</si>
  <si>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</si>
  <si>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</si>
  <si>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</si>
  <si>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</si>
  <si>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</si>
  <si>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</si>
  <si>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</si>
  <si>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</si>
  <si>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</si>
  <si>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</si>
  <si>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</si>
  <si>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</si>
  <si>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</si>
  <si>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</si>
  <si>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</si>
  <si>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</si>
  <si>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</si>
  <si>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</si>
  <si>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</si>
  <si>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</si>
  <si>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</si>
  <si>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</si>
  <si>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</si>
  <si>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</si>
  <si>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</si>
  <si>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</si>
  <si>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</si>
  <si>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</si>
  <si>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</si>
  <si>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</si>
  <si>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</si>
  <si>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</si>
  <si>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</si>
  <si>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</si>
  <si>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</si>
  <si>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</si>
  <si>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</si>
  <si>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</si>
  <si>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</si>
  <si>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</si>
  <si>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</si>
  <si>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</si>
  <si>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</si>
  <si>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</si>
  <si>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</si>
  <si>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</si>
  <si>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</si>
  <si>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</si>
  <si>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</si>
  <si>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</si>
  <si>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</si>
  <si>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</si>
  <si>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</si>
  <si>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</si>
  <si>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</si>
  <si>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</si>
  <si>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</si>
  <si>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</si>
  <si>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</si>
  <si>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</si>
  <si>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</si>
  <si>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</si>
  <si>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</si>
  <si>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</si>
  <si>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</si>
  <si>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</si>
  <si>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</si>
  <si>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</si>
  <si>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</si>
  <si>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</si>
  <si>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</si>
  <si>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</si>
  <si>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</si>
  <si>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</si>
  <si>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</si>
  <si>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</si>
  <si>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</si>
  <si>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</si>
  <si>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</si>
  <si>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</si>
  <si>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</si>
  <si>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</si>
  <si>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</si>
  <si>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</si>
  <si>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</si>
  <si>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</si>
  <si>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</si>
  <si>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</si>
  <si>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</si>
  <si>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</si>
  <si>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</si>
  <si>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</si>
  <si>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</si>
  <si>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</si>
  <si>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</si>
  <si>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</si>
  <si>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</si>
  <si>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</si>
  <si>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</si>
  <si>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</si>
  <si>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</si>
  <si>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</si>
  <si>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</si>
  <si>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</si>
  <si>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</si>
  <si>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</si>
  <si>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</si>
  <si>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</si>
  <si>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</si>
  <si>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</si>
  <si>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</si>
  <si>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</si>
  <si>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</si>
  <si>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</si>
  <si>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</si>
  <si>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</si>
  <si>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</si>
  <si>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</si>
  <si>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</si>
  <si>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</si>
  <si>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</si>
  <si>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</si>
  <si>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</si>
  <si>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</si>
  <si>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</si>
  <si>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</si>
  <si>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</si>
  <si>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</si>
  <si>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</si>
  <si>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</si>
  <si>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</si>
  <si>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</si>
  <si>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</si>
  <si>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</si>
  <si>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</si>
  <si>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</si>
  <si>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</si>
  <si>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</si>
  <si>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</si>
  <si>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</si>
  <si>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</si>
  <si>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</si>
  <si>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</si>
  <si>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</si>
  <si>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</si>
  <si>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</si>
  <si>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</si>
  <si>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</si>
  <si>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</si>
  <si>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</si>
  <si>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</si>
  <si>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</si>
  <si>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</si>
  <si>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</si>
  <si>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</si>
  <si>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</si>
  <si>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</si>
  <si>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</si>
  <si>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</si>
  <si>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</si>
  <si>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</si>
  <si>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</si>
  <si>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</si>
  <si>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</si>
  <si>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</si>
  <si>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</si>
  <si>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</si>
  <si>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</si>
  <si>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</si>
  <si>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</si>
  <si>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</si>
  <si>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</si>
  <si>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</si>
  <si>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</si>
  <si>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</si>
  <si>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</si>
  <si>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</si>
  <si>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</si>
  <si>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</si>
  <si>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</si>
  <si>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</si>
  <si>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</si>
  <si>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</si>
  <si>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</si>
  <si>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</si>
  <si>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</si>
  <si>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</si>
  <si>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</si>
  <si>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</si>
  <si>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</si>
  <si>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</si>
  <si>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</si>
  <si>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</si>
  <si>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</si>
  <si>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</si>
  <si>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</si>
  <si>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</si>
  <si>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</si>
  <si>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</si>
  <si>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</si>
  <si>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</si>
  <si>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</si>
  <si>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</si>
  <si>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</si>
  <si>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</si>
  <si>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</si>
  <si>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</si>
  <si>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</si>
  <si>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</si>
  <si>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</si>
  <si>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</si>
  <si>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</si>
  <si>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</si>
  <si>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</si>
  <si>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</si>
  <si>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</si>
  <si>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</si>
  <si>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</si>
  <si>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</si>
  <si>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</si>
  <si>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</si>
  <si>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</si>
  <si>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</si>
  <si>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</si>
  <si>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</si>
  <si>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</si>
  <si>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</si>
  <si>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</si>
  <si>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</si>
  <si>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</si>
  <si>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</si>
  <si>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</si>
  <si>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</si>
  <si>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</si>
  <si>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</si>
  <si>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</si>
  <si>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</si>
  <si>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</si>
  <si>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</si>
  <si>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</si>
  <si>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</si>
  <si>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</si>
  <si>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</si>
  <si>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</si>
  <si>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</si>
  <si>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</si>
  <si>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</si>
  <si>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</si>
  <si>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</si>
  <si>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</si>
  <si>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</si>
  <si>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</si>
  <si>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</si>
  <si>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</si>
  <si>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</si>
  <si>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</si>
  <si>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</si>
  <si>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</si>
  <si>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</si>
  <si>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</si>
  <si>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</si>
  <si>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</si>
  <si>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</si>
  <si>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</si>
  <si>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</si>
  <si>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</si>
  <si>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</si>
  <si>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</si>
  <si>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</si>
  <si>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</si>
  <si>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</si>
  <si>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</si>
  <si>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</si>
  <si>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</si>
  <si>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</si>
  <si>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</si>
  <si>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</si>
  <si>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</si>
  <si>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</si>
  <si>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</si>
  <si>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</si>
  <si>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</si>
  <si>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</si>
  <si>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</si>
  <si>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</si>
  <si>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</si>
  <si>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</si>
  <si>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</si>
  <si>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</si>
  <si>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</si>
  <si>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</si>
  <si>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</si>
  <si>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</si>
  <si>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</si>
  <si>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</si>
  <si>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</si>
  <si>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</si>
  <si>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</si>
  <si>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</si>
  <si>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</si>
  <si>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</si>
  <si>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</si>
  <si>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</si>
  <si>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</si>
  <si>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</si>
  <si>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</si>
  <si>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</si>
  <si>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</si>
  <si>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</si>
  <si>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</si>
  <si>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</si>
  <si>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</si>
  <si>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</si>
  <si>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</si>
  <si>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</si>
  <si>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</si>
  <si>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</si>
  <si>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</si>
  <si>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</si>
  <si>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</si>
  <si>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</si>
  <si>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</si>
  <si>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</si>
  <si>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</si>
  <si>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</si>
  <si>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</si>
  <si>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</si>
  <si>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</si>
  <si>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</si>
  <si>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</si>
  <si>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</si>
  <si>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</si>
  <si>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</si>
  <si>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</si>
  <si>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</si>
  <si>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</si>
  <si>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</si>
  <si>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</si>
  <si>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</si>
  <si>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</si>
  <si>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</si>
  <si>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</si>
  <si>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</si>
  <si>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</si>
  <si>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</si>
  <si>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</si>
  <si>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</si>
  <si>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</si>
  <si>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</si>
  <si>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</si>
  <si>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</si>
  <si>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</si>
  <si>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</si>
  <si>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</si>
  <si>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</si>
  <si>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</si>
  <si>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</si>
  <si>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</si>
  <si>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</si>
  <si>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</si>
  <si>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</si>
  <si>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</si>
  <si>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</si>
  <si>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</si>
  <si>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</si>
  <si>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</si>
  <si>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</si>
  <si>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</si>
  <si>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</si>
  <si>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</si>
  <si>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</si>
  <si>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</si>
  <si>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</si>
  <si>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</si>
  <si>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</si>
  <si>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</si>
  <si>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</si>
  <si>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</si>
  <si>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</si>
  <si>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</si>
  <si>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</si>
  <si>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</si>
  <si>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</si>
  <si>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</si>
  <si>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</si>
  <si>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</si>
  <si>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</si>
  <si>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</si>
  <si>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</si>
  <si>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</si>
  <si>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</si>
  <si>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</si>
  <si>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</si>
  <si>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</si>
  <si>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</si>
  <si>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</si>
  <si>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</si>
  <si>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</si>
  <si>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</si>
  <si>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</si>
  <si>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</si>
  <si>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</si>
  <si>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</si>
  <si>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</si>
  <si>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</si>
  <si>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</si>
  <si>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</si>
  <si>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</si>
  <si>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</si>
  <si>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</si>
  <si>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</si>
  <si>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</si>
  <si>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</si>
  <si>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</si>
  <si>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</si>
  <si>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</si>
  <si>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</si>
  <si>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</si>
  <si>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</si>
  <si>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</si>
  <si>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</si>
  <si>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</si>
  <si>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</si>
  <si>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</si>
  <si>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</si>
  <si>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</si>
  <si>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</si>
  <si>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</si>
  <si>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</si>
  <si>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</si>
  <si>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</si>
  <si>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</si>
  <si>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</si>
  <si>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</si>
  <si>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</si>
  <si>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</si>
  <si>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</si>
  <si>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</si>
  <si>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</si>
  <si>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</si>
  <si>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</si>
  <si>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</si>
  <si>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</si>
  <si>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</si>
  <si>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</si>
  <si>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</si>
  <si>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</si>
  <si>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</si>
  <si>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</si>
  <si>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</si>
  <si>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</si>
  <si>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</si>
  <si>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</si>
  <si>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</si>
  <si>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</si>
  <si>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</si>
  <si>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</si>
  <si>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</si>
  <si>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</si>
  <si>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</si>
  <si>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</si>
  <si>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</si>
  <si>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</si>
  <si>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</si>
  <si>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</si>
  <si>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</si>
  <si>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</si>
  <si>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</si>
  <si>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</si>
  <si>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</si>
  <si>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</si>
  <si>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</si>
  <si>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</si>
  <si>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</si>
  <si>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</si>
  <si>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</si>
  <si>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</si>
  <si>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</si>
  <si>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</si>
  <si>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</si>
  <si>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</si>
  <si>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</si>
  <si>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</si>
  <si>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</si>
  <si>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</si>
  <si>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</si>
  <si>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</si>
  <si>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</si>
  <si>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</si>
  <si>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</si>
  <si>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</si>
  <si>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</si>
  <si>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</si>
  <si>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</si>
  <si>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</si>
  <si>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</si>
  <si>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</si>
  <si>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</si>
  <si>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</si>
  <si>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</si>
  <si>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</si>
  <si>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</si>
  <si>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</si>
  <si>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</si>
  <si>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</si>
  <si>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</si>
  <si>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</si>
  <si>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</si>
  <si>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</si>
  <si>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</si>
  <si>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</si>
  <si>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</si>
  <si>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</si>
  <si>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</si>
  <si>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</si>
  <si>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</si>
  <si>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</si>
  <si>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</si>
  <si>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</si>
  <si>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</si>
  <si>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</si>
  <si>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</si>
  <si>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</si>
  <si>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</si>
  <si>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</si>
  <si>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</si>
  <si>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</si>
  <si>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</si>
  <si>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</si>
  <si>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</si>
  <si>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</si>
  <si>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</si>
  <si>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</si>
  <si>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</si>
  <si>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</si>
  <si>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</si>
  <si>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</si>
  <si>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</si>
  <si>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</si>
  <si>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</si>
  <si>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</si>
  <si>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</si>
  <si>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</si>
  <si>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</si>
  <si>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</si>
  <si>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</si>
  <si>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</si>
  <si>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</si>
  <si>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</si>
  <si>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</si>
  <si>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</si>
  <si>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</si>
  <si>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</si>
  <si>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</si>
  <si>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</si>
  <si>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</si>
  <si>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</si>
  <si>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</si>
  <si>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</si>
  <si>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</si>
  <si>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</si>
  <si>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</si>
  <si>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</si>
  <si>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</si>
  <si>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</si>
  <si>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</si>
  <si>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</si>
  <si>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</si>
  <si>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</si>
  <si>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</si>
  <si>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</si>
  <si>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</si>
  <si>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</si>
  <si>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</si>
  <si>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</si>
  <si>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</si>
  <si>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</si>
  <si>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</si>
  <si>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</si>
  <si>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</si>
  <si>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</si>
  <si>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</si>
  <si>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</si>
  <si>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</si>
  <si>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</si>
  <si>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</si>
  <si>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</si>
  <si>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</si>
  <si>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</si>
  <si>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</si>
  <si>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</si>
  <si>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</si>
  <si>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</si>
  <si>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</si>
  <si>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</si>
  <si>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</si>
  <si>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</si>
  <si>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</si>
  <si>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</si>
  <si>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</si>
  <si>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</si>
  <si>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</si>
  <si>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</si>
  <si>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</si>
  <si>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</si>
  <si>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</si>
  <si>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</si>
  <si>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</si>
  <si>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</si>
  <si>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</si>
  <si>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</si>
  <si>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</si>
  <si>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</si>
  <si>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</si>
  <si>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</si>
  <si>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</si>
  <si>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</si>
  <si>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</si>
  <si>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</si>
  <si>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</si>
  <si>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</si>
  <si>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</si>
  <si>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</si>
  <si>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</si>
  <si>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</si>
  <si>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</si>
  <si>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</si>
  <si>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</si>
  <si>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</si>
  <si>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</si>
  <si>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</si>
  <si>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</si>
  <si>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</si>
  <si>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</si>
  <si>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</si>
  <si>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</si>
  <si>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</si>
  <si>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</si>
  <si>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</si>
  <si>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</si>
  <si>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</si>
  <si>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</si>
  <si>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</si>
  <si>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</si>
  <si>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</si>
  <si>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</si>
  <si>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</si>
  <si>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</si>
  <si>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</si>
  <si>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</si>
  <si>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</si>
  <si>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</si>
  <si>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</si>
  <si>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</si>
  <si>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</si>
  <si>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</si>
  <si>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</si>
  <si>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</si>
  <si>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</si>
  <si>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</si>
  <si>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</si>
  <si>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</si>
  <si>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</si>
  <si>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</si>
  <si>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</si>
  <si>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</si>
  <si>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</si>
  <si>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</si>
  <si>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</si>
  <si>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</si>
  <si>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</si>
  <si>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</si>
  <si>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</si>
  <si>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</si>
  <si>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</si>
  <si>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</si>
  <si>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</si>
  <si>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</si>
  <si>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</si>
  <si>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</si>
  <si>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</si>
  <si>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</si>
  <si>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</si>
  <si>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</si>
  <si>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</si>
  <si>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</si>
  <si>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</si>
  <si>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</si>
  <si>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</si>
  <si>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</si>
  <si>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</si>
  <si>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</si>
  <si>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</si>
  <si>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</si>
  <si>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</si>
  <si>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</si>
  <si>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</si>
  <si>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</si>
  <si>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</si>
  <si>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</si>
  <si>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</si>
  <si>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</si>
  <si>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</si>
  <si>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</si>
  <si>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</si>
  <si>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</si>
  <si>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</si>
  <si>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</si>
  <si>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</si>
  <si>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</si>
  <si>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</si>
  <si>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</si>
  <si>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</si>
  <si>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</si>
  <si>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</si>
  <si>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</si>
  <si>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</si>
  <si>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</si>
  <si>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</si>
  <si>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</si>
  <si>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</si>
  <si>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</si>
  <si>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</si>
  <si>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</si>
  <si>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</si>
  <si>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</si>
  <si>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</si>
  <si>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</si>
  <si>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</si>
  <si>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</si>
  <si>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</si>
  <si>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</si>
  <si>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</si>
  <si>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</si>
  <si>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</si>
  <si>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</si>
  <si>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</si>
  <si>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</si>
  <si>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</si>
  <si>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</si>
  <si>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</si>
  <si>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</si>
  <si>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</si>
  <si>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</si>
  <si>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</si>
  <si>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</si>
  <si>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</si>
  <si>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</si>
  <si>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</si>
  <si>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</si>
  <si>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</si>
  <si>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</si>
  <si>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</si>
  <si>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</si>
  <si>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</si>
  <si>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</si>
  <si>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</si>
  <si>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</si>
  <si>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</si>
  <si>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</si>
  <si>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</si>
  <si>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</si>
  <si>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</si>
  <si>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</si>
  <si>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</si>
  <si>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</si>
  <si>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</si>
  <si>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</si>
  <si>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</si>
  <si>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</si>
  <si>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</si>
  <si>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</si>
  <si>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</si>
  <si>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</si>
  <si>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</si>
  <si>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</si>
  <si>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</si>
  <si>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</si>
  <si>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</si>
  <si>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</si>
  <si>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</si>
  <si>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</si>
  <si>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</si>
  <si>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</si>
  <si>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</si>
  <si>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</si>
  <si>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</si>
  <si>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</si>
  <si>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</si>
  <si>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</si>
  <si>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</si>
  <si>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</si>
  <si>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</si>
  <si>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</si>
  <si>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</si>
  <si>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</si>
  <si>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</si>
  <si>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</si>
  <si>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</si>
  <si>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</si>
  <si>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</si>
  <si>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</si>
  <si>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</si>
  <si>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</si>
  <si>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</si>
  <si>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</si>
  <si>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</si>
  <si>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</si>
  <si>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</si>
  <si>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</si>
  <si>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</si>
  <si>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</si>
  <si>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</si>
  <si>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</si>
  <si>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</si>
  <si>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</si>
  <si>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</si>
  <si>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</si>
  <si>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</si>
  <si>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</si>
  <si>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</si>
  <si>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</si>
  <si>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</si>
  <si>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</si>
  <si>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</si>
  <si>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</si>
  <si>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</si>
  <si>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</si>
  <si>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</si>
  <si>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</si>
  <si>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</si>
  <si>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</si>
  <si>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</si>
  <si>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</si>
  <si>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</si>
  <si>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</si>
  <si>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</si>
  <si>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</si>
  <si>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</si>
  <si>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</si>
  <si>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</si>
  <si>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</si>
  <si>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</si>
  <si>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</si>
  <si>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</si>
  <si>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</si>
  <si>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</si>
  <si>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</si>
  <si>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</si>
  <si>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</si>
  <si>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</si>
  <si>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</si>
  <si>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</si>
  <si>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</si>
  <si>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</si>
  <si>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</si>
  <si>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</si>
  <si>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</si>
  <si>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</si>
  <si>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</si>
  <si>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</si>
  <si>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</si>
  <si>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</si>
  <si>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</si>
  <si>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</si>
  <si>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</si>
  <si>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</si>
  <si>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</si>
  <si>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</si>
  <si>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</si>
  <si>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</si>
  <si>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</si>
  <si>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</si>
  <si>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</si>
  <si>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</si>
  <si>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</si>
  <si>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</si>
  <si>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</si>
  <si>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</si>
  <si>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</si>
  <si>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</si>
  <si>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</si>
  <si>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</si>
  <si>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</si>
  <si>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</si>
  <si>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</si>
  <si>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</si>
  <si>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</si>
  <si>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</si>
  <si>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</si>
  <si>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</si>
  <si>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</si>
  <si>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</si>
  <si>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</si>
  <si>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</si>
  <si>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</si>
  <si>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</si>
  <si>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</si>
  <si>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</si>
  <si>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</si>
  <si>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</si>
  <si>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</si>
  <si>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</si>
  <si>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</si>
  <si>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</si>
  <si>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</si>
  <si>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</si>
  <si>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</si>
  <si>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</si>
  <si>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</si>
  <si>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</si>
  <si>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</si>
  <si>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</si>
  <si>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</si>
  <si>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</si>
  <si>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</si>
  <si>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</si>
  <si>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</si>
  <si>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</si>
  <si>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</si>
  <si>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</si>
  <si>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</si>
  <si>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</si>
  <si>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</si>
  <si>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</si>
  <si>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</si>
  <si>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</si>
  <si>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</si>
  <si>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</si>
  <si>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</si>
  <si>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</si>
  <si>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</si>
  <si>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</si>
  <si>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</si>
  <si>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</si>
  <si>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</si>
  <si>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</si>
  <si>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</si>
  <si>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</si>
  <si>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</si>
  <si>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</si>
  <si>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</si>
  <si>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</si>
  <si>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</si>
  <si>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</si>
  <si>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</si>
  <si>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</si>
  <si>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</si>
  <si>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</si>
  <si>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</si>
  <si>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</si>
  <si>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</si>
  <si>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</si>
  <si>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</si>
  <si>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</si>
  <si>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</si>
  <si>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</si>
  <si>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</si>
  <si>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</si>
  <si>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</si>
  <si>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</si>
  <si>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</si>
  <si>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</si>
  <si>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</si>
  <si>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</si>
  <si>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</si>
  <si>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</si>
  <si>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</si>
  <si>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</si>
  <si>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</si>
  <si>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</si>
  <si>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</si>
  <si>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</si>
  <si>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</si>
  <si>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</si>
  <si>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</si>
  <si>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</si>
  <si>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</si>
  <si>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</si>
  <si>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</si>
  <si>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</si>
  <si>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</si>
  <si>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</si>
  <si>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</si>
  <si>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</si>
  <si>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</si>
  <si>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</si>
  <si>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</si>
  <si>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</si>
  <si>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</si>
  <si>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</si>
  <si>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</si>
  <si>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</si>
  <si>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</si>
  <si>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</si>
  <si>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</si>
  <si>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</si>
  <si>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</si>
  <si>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</si>
  <si>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</si>
  <si>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</si>
  <si>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</si>
  <si>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</si>
  <si>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</si>
  <si>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</si>
  <si>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</si>
  <si>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</si>
  <si>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</si>
  <si>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</si>
  <si>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</si>
  <si>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</si>
  <si>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</si>
  <si>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</si>
  <si>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</si>
  <si>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</si>
  <si>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</si>
  <si>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</si>
  <si>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</si>
  <si>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</si>
  <si>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</si>
  <si>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</si>
  <si>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</si>
  <si>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</si>
  <si>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</si>
  <si>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</si>
  <si>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</si>
  <si>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</si>
  <si>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</si>
  <si>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</si>
  <si>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</si>
  <si>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</si>
  <si>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</si>
  <si>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</si>
  <si>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</si>
  <si>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</si>
  <si>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</si>
  <si>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</si>
  <si>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</si>
  <si>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</si>
  <si>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</si>
  <si>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</si>
  <si>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</si>
  <si>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</si>
  <si>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</si>
  <si>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</si>
  <si>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</si>
  <si>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</si>
  <si>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</si>
  <si>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</si>
  <si>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</si>
  <si>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</si>
  <si>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</si>
  <si>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</si>
  <si>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</si>
  <si>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</si>
  <si>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</si>
  <si>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</si>
  <si>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</si>
  <si>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</si>
  <si>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</si>
  <si>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</si>
  <si>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</si>
  <si>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</si>
  <si>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</si>
  <si>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</si>
  <si>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</si>
  <si>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</si>
  <si>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</si>
  <si>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</si>
  <si>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</si>
  <si>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</si>
  <si>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</si>
  <si>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</si>
  <si>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</si>
  <si>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</si>
  <si>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</si>
  <si>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</si>
  <si>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</si>
  <si>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</si>
  <si>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</si>
  <si>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</si>
  <si>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</si>
  <si>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</si>
  <si>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</si>
  <si>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</si>
  <si>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</si>
  <si>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</si>
  <si>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</si>
  <si>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</si>
  <si>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</si>
  <si>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</si>
  <si>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</si>
  <si>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</si>
  <si>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</si>
  <si>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</si>
  <si>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</si>
  <si>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</si>
  <si>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</si>
  <si>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</si>
  <si>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</si>
  <si>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</si>
  <si>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</si>
  <si>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</si>
  <si>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</si>
  <si>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</si>
  <si>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</si>
  <si>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</si>
  <si>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</si>
  <si>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</si>
  <si>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</si>
  <si>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</si>
  <si>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</si>
  <si>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</si>
  <si>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</si>
  <si>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</si>
  <si>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</si>
  <si>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</si>
  <si>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</si>
  <si>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</si>
  <si>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</si>
  <si>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</si>
  <si>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</si>
  <si>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</si>
  <si>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</si>
  <si>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</si>
  <si>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</si>
  <si>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</si>
  <si>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</si>
  <si>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</si>
  <si>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</si>
  <si>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</si>
  <si>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</si>
  <si>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</si>
  <si>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</si>
  <si>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</si>
  <si>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</si>
  <si>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</si>
  <si>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</si>
  <si>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</si>
  <si>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</si>
  <si>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</si>
  <si>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</si>
  <si>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</si>
  <si>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</si>
  <si>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</si>
  <si>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</si>
  <si>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</si>
  <si>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</si>
  <si>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</si>
  <si>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</si>
  <si>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</si>
  <si>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</si>
  <si>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</si>
  <si>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</si>
  <si>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</si>
  <si>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</si>
  <si>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</si>
  <si>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</si>
  <si>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</si>
  <si>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</si>
  <si>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</si>
  <si>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</si>
  <si>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</si>
  <si>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</si>
  <si>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</si>
  <si>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</si>
  <si>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</si>
  <si>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</si>
  <si>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</si>
  <si>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</si>
  <si>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</si>
  <si>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</si>
  <si>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</si>
  <si>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</si>
  <si>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</si>
  <si>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</si>
  <si>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</si>
  <si>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</si>
  <si>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</si>
  <si>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</si>
  <si>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</si>
  <si>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</si>
  <si>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</si>
  <si>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</si>
  <si>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</si>
  <si>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</si>
  <si>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</si>
  <si>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</si>
  <si>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</si>
  <si>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</si>
  <si>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</si>
  <si>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</si>
  <si>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</si>
  <si>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</si>
  <si>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</si>
  <si>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</si>
  <si>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</si>
  <si>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</si>
  <si>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</si>
  <si>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</si>
  <si>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</si>
  <si>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</si>
  <si>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</si>
  <si>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</si>
  <si>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</si>
  <si>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</si>
  <si>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</si>
  <si>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</si>
  <si>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</si>
  <si>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</si>
  <si>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</si>
  <si>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</si>
  <si>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</si>
  <si>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</si>
  <si>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</si>
  <si>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</si>
  <si>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</si>
  <si>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</si>
  <si>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</si>
  <si>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</si>
  <si>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</si>
  <si>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</si>
  <si>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</si>
  <si>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</si>
  <si>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</si>
  <si>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</si>
  <si>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</si>
  <si>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</si>
  <si>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</si>
  <si>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</si>
  <si>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</si>
  <si>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</si>
  <si>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</si>
  <si>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</si>
  <si>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</si>
  <si>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</si>
  <si>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</si>
  <si>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</si>
  <si>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</si>
  <si>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</si>
  <si>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</si>
  <si>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</si>
  <si>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</si>
  <si>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</si>
  <si>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</si>
  <si>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</si>
  <si>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</si>
  <si>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</si>
  <si>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</si>
  <si>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</si>
  <si>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</si>
  <si>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</si>
  <si>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</si>
  <si>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</si>
  <si>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</si>
  <si>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</si>
  <si>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</si>
  <si>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</si>
  <si>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</si>
  <si>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</si>
  <si>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</si>
  <si>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</si>
  <si>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</si>
  <si>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</si>
  <si>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</si>
  <si>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</si>
  <si>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</si>
  <si>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</si>
  <si>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</si>
  <si>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</si>
  <si>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</si>
  <si>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</si>
  <si>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</si>
  <si>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</si>
  <si>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</si>
  <si>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</si>
  <si>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</si>
  <si>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</si>
  <si>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</si>
  <si>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</si>
  <si>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</si>
  <si>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</si>
  <si>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</si>
  <si>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</si>
  <si>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</si>
  <si>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</si>
  <si>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</si>
  <si>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</si>
  <si>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</si>
  <si>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</si>
  <si>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</si>
  <si>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</si>
  <si>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</si>
  <si>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</si>
  <si>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</si>
  <si>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</si>
  <si>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</si>
  <si>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</si>
  <si>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</si>
  <si>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</si>
  <si>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</si>
  <si>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</si>
  <si>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</si>
  <si>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</si>
  <si>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</si>
  <si>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</si>
  <si>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</si>
  <si>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</si>
  <si>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</si>
  <si>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</si>
  <si>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</si>
  <si>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</si>
  <si>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</si>
  <si>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</si>
  <si>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</si>
  <si>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</si>
  <si>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</si>
  <si>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</si>
  <si>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</si>
  <si>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</si>
  <si>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</si>
  <si>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</si>
  <si>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</si>
  <si>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</si>
  <si>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</si>
  <si>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</si>
  <si>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</si>
  <si>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</si>
  <si>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</si>
  <si>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</si>
  <si>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</si>
  <si>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</si>
  <si>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</si>
  <si>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</si>
  <si>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</si>
  <si>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</si>
  <si>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</si>
  <si>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</si>
  <si>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</si>
  <si>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</si>
  <si>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</si>
  <si>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</si>
  <si>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</si>
  <si>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</si>
  <si>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</si>
  <si>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</si>
  <si>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</si>
  <si>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</si>
  <si>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</si>
  <si>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</si>
  <si>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</si>
  <si>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</si>
  <si>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</si>
  <si>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</si>
  <si>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</si>
  <si>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</si>
  <si>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</si>
  <si>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</si>
  <si>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</si>
  <si>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</si>
  <si>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</si>
  <si>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</si>
  <si>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</si>
  <si>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</si>
  <si>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</si>
  <si>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</si>
  <si>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</si>
  <si>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</si>
  <si>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</si>
  <si>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</si>
  <si>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</si>
  <si>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</si>
  <si>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</si>
  <si>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</si>
  <si>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</si>
  <si>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</si>
  <si>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</si>
  <si>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</si>
  <si>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</si>
  <si>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</si>
  <si>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</si>
  <si>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</si>
  <si>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</si>
  <si>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</si>
  <si>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</si>
  <si>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</si>
  <si>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</si>
  <si>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</si>
  <si>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</si>
  <si>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</si>
  <si>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</si>
  <si>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</si>
  <si>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</si>
  <si>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</si>
  <si>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</si>
  <si>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</si>
  <si>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</si>
  <si>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</si>
  <si>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</si>
  <si>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</si>
  <si>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</si>
  <si>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</si>
  <si>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</si>
  <si>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</si>
  <si>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</si>
  <si>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</si>
  <si>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</si>
  <si>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</si>
  <si>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</si>
  <si>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</si>
  <si>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</si>
  <si>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</si>
  <si>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</si>
  <si>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</si>
  <si>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</si>
  <si>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</si>
  <si>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</si>
  <si>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</si>
  <si>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</si>
  <si>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</si>
  <si>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</si>
  <si>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</si>
  <si>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</si>
  <si>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</si>
  <si>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</si>
  <si>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</si>
  <si>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</si>
  <si>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</si>
  <si>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</si>
  <si>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</si>
  <si>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</si>
  <si>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</si>
  <si>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</si>
  <si>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</si>
  <si>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</si>
  <si>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</si>
  <si>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</si>
  <si>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</si>
  <si>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</si>
  <si>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</si>
  <si>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</si>
  <si>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</si>
  <si>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</si>
  <si>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</si>
  <si>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</si>
  <si>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</si>
  <si>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</si>
  <si>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</si>
  <si>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</si>
  <si>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</si>
  <si>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</si>
  <si>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</si>
  <si>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</si>
  <si>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</si>
  <si>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</si>
  <si>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</si>
  <si>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</si>
  <si>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</si>
  <si>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</si>
  <si>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</si>
  <si>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</si>
  <si>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</si>
  <si>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</si>
  <si>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</si>
  <si>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</si>
  <si>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</si>
  <si>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</si>
  <si>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</si>
  <si>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</si>
  <si>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</si>
  <si>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</si>
  <si>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</si>
  <si>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</si>
  <si>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</si>
  <si>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</si>
  <si>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</si>
  <si>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</si>
  <si>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</si>
  <si>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</si>
  <si>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</si>
  <si>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</si>
  <si>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</si>
  <si>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</si>
  <si>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</si>
  <si>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</si>
  <si>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</si>
  <si>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</si>
  <si>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</si>
  <si>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</si>
  <si>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</si>
  <si>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</si>
  <si>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</si>
  <si>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</si>
  <si>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</si>
  <si>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</si>
  <si>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</si>
  <si>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</si>
  <si>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</si>
  <si>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</si>
  <si>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</si>
  <si>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</si>
  <si>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</si>
  <si>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</si>
  <si>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</si>
  <si>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</si>
  <si>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</si>
  <si>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</si>
  <si>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</si>
  <si>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</si>
  <si>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</si>
  <si>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</si>
  <si>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</si>
  <si>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</si>
  <si>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</si>
  <si>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</si>
  <si>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</si>
  <si>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</si>
  <si>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</si>
  <si>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</si>
  <si>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</si>
  <si>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</si>
  <si>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</si>
  <si>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</si>
  <si>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</si>
  <si>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</si>
  <si>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</si>
  <si>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</si>
  <si>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</si>
  <si>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</si>
  <si>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</si>
  <si>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</si>
  <si>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</si>
  <si>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</si>
  <si>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</si>
  <si>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</si>
  <si>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</si>
  <si>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</si>
  <si>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</si>
  <si>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</si>
  <si>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</si>
  <si>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</si>
  <si>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</si>
  <si>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</si>
  <si>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</si>
  <si>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</si>
  <si>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</si>
  <si>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</si>
  <si>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</si>
  <si>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</si>
  <si>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</si>
  <si>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</si>
  <si>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</si>
  <si>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</si>
  <si>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</si>
  <si>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</si>
  <si>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</si>
  <si>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</si>
  <si>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</si>
  <si>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</si>
  <si>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</si>
  <si>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</si>
  <si>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</si>
  <si>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</si>
  <si>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</si>
  <si>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</si>
  <si>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</si>
  <si>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</si>
  <si>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</si>
  <si>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</si>
  <si>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</si>
  <si>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</si>
  <si>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</si>
  <si>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</si>
  <si>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</si>
  <si>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</si>
  <si>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</si>
  <si>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</si>
  <si>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</si>
  <si>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</si>
  <si>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</si>
  <si>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</si>
  <si>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</si>
  <si>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</si>
  <si>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</si>
  <si>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</si>
  <si>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</si>
  <si>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</si>
  <si>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</si>
  <si>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</si>
  <si>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</si>
  <si>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</si>
  <si>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</si>
  <si>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</si>
  <si>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</si>
  <si>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</si>
  <si>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</si>
  <si>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</si>
  <si>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</si>
  <si>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</si>
  <si>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</si>
  <si>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</si>
  <si>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</si>
  <si>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</si>
  <si>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</si>
  <si>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</si>
  <si>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</si>
  <si>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</si>
  <si>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</si>
  <si>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</si>
  <si>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</si>
  <si>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</si>
  <si>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</si>
  <si>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</si>
  <si>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</si>
  <si>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</si>
  <si>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</si>
  <si>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</si>
  <si>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</si>
  <si>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</si>
  <si>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</si>
  <si>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</si>
  <si>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</si>
  <si>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</si>
  <si>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</si>
  <si>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</si>
  <si>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</si>
  <si>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</si>
  <si>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</si>
  <si>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</si>
  <si>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</si>
  <si>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</si>
  <si>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</si>
  <si>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</si>
  <si>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</si>
  <si>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</si>
  <si>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</si>
  <si>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</si>
  <si>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</si>
  <si>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</si>
  <si>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</si>
  <si>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</si>
  <si>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</si>
  <si>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</si>
  <si>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</si>
  <si>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</si>
  <si>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</si>
  <si>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</si>
  <si>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</si>
  <si>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</si>
  <si>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</si>
  <si>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</si>
  <si>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</si>
  <si>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</si>
  <si>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</si>
  <si>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</si>
  <si>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</si>
  <si>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</si>
  <si>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</si>
  <si>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</si>
  <si>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</si>
  <si>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</si>
  <si>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</si>
  <si>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</si>
  <si>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</si>
  <si>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</si>
  <si>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</si>
  <si>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</si>
  <si>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</si>
  <si>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</si>
  <si>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</si>
  <si>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</si>
  <si>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</si>
  <si>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</si>
  <si>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</si>
  <si>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</si>
  <si>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</si>
  <si>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</si>
  <si>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</si>
  <si>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</si>
  <si>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</si>
  <si>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</si>
  <si>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</si>
  <si>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</si>
  <si>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</si>
  <si>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</si>
  <si>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</si>
  <si>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</si>
  <si>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</si>
  <si>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</si>
  <si>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</si>
  <si>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</si>
  <si>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</si>
  <si>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</si>
  <si>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</si>
  <si>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</si>
  <si>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</si>
  <si>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</si>
  <si>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</si>
  <si>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</si>
  <si>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</si>
  <si>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</si>
  <si>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</si>
  <si>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</si>
  <si>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</si>
  <si>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</si>
  <si>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</si>
  <si>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</si>
  <si>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</si>
  <si>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</si>
  <si>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</si>
  <si>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</si>
  <si>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</si>
  <si>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</si>
  <si>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</si>
  <si>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</si>
  <si>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</si>
  <si>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</si>
  <si>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</si>
  <si>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</si>
  <si>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</si>
  <si>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</si>
  <si>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</si>
  <si>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</si>
  <si>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</si>
  <si>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</si>
  <si>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</si>
  <si>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</si>
  <si>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</si>
  <si>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</si>
  <si>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</si>
  <si>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</si>
  <si>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</si>
  <si>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</si>
  <si>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</si>
  <si>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</si>
  <si>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</si>
  <si>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</si>
  <si>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</si>
  <si>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</si>
  <si>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</si>
  <si>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</si>
  <si>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</si>
  <si>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</si>
  <si>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</si>
  <si>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</si>
  <si>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</si>
  <si>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</si>
  <si>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</si>
  <si>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</si>
  <si>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</si>
  <si>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</si>
  <si>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</si>
  <si>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</si>
  <si>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</si>
  <si>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</si>
  <si>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</si>
  <si>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</si>
  <si>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</si>
  <si>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</si>
  <si>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</si>
  <si>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</si>
  <si>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</si>
  <si>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</si>
  <si>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</si>
  <si>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</si>
  <si>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</si>
  <si>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</si>
  <si>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</si>
  <si>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</si>
  <si>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</si>
  <si>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</si>
  <si>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</si>
  <si>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</si>
  <si>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</si>
  <si>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</si>
  <si>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</si>
  <si>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</si>
  <si>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</si>
  <si>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</si>
  <si>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</si>
  <si>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</si>
  <si>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</si>
  <si>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</si>
  <si>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</si>
  <si>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</si>
  <si>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</si>
  <si>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</si>
  <si>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</si>
  <si>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</si>
  <si>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</si>
  <si>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</si>
  <si>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</si>
  <si>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</si>
  <si>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</si>
  <si>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</si>
  <si>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</si>
  <si>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</si>
  <si>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</si>
  <si>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</si>
  <si>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</si>
  <si>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</si>
  <si>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</si>
  <si>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</si>
  <si>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</si>
  <si>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</si>
  <si>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</si>
  <si>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</si>
  <si>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</si>
  <si>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</si>
  <si>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</si>
  <si>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</si>
  <si>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</si>
  <si>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</si>
  <si>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</si>
  <si>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</si>
  <si>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</si>
  <si>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</si>
  <si>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</si>
  <si>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</si>
  <si>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</si>
  <si>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</si>
  <si>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</si>
  <si>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</si>
  <si>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</si>
  <si>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</si>
  <si>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</si>
  <si>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</si>
  <si>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</si>
  <si>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</si>
  <si>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</si>
  <si>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</si>
  <si>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</si>
  <si>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</si>
  <si>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</si>
  <si>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</si>
  <si>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</si>
  <si>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</si>
  <si>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</si>
  <si>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</si>
  <si>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</si>
  <si>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</si>
  <si>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</si>
  <si>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</si>
  <si>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</si>
  <si>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</si>
  <si>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</si>
  <si>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</si>
  <si>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</si>
  <si>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</si>
  <si>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</si>
  <si>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</si>
  <si>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</si>
  <si>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</si>
  <si>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</si>
  <si>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</si>
  <si>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</si>
  <si>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</si>
  <si>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</si>
  <si>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</si>
  <si>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</si>
  <si>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</si>
  <si>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</si>
  <si>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</si>
  <si>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</si>
  <si>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</si>
  <si>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</si>
  <si>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</si>
  <si>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</si>
  <si>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</si>
  <si>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</si>
  <si>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</si>
  <si>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</si>
  <si>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</si>
  <si>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</si>
  <si>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</si>
  <si>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</si>
  <si>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</si>
  <si>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</si>
  <si>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</si>
  <si>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</si>
  <si>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</si>
  <si>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</si>
  <si>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</si>
  <si>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</si>
  <si>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</si>
  <si>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</si>
  <si>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</si>
  <si>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</si>
  <si>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</si>
  <si>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</si>
  <si>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</si>
  <si>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</si>
  <si>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</si>
  <si>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</si>
  <si>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</si>
  <si>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</si>
  <si>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</si>
  <si>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</si>
  <si>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</si>
  <si>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</si>
  <si>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</si>
  <si>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</si>
  <si>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</si>
  <si>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</si>
  <si>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</si>
  <si>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</si>
  <si>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</si>
  <si>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</si>
  <si>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</si>
  <si>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</si>
  <si>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</si>
  <si>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</si>
  <si>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</si>
  <si>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</si>
  <si>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</si>
  <si>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</si>
  <si>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</si>
  <si>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</si>
  <si>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</si>
  <si>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</si>
  <si>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</si>
  <si>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</si>
  <si>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</si>
  <si>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</si>
  <si>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</si>
  <si>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</si>
  <si>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</si>
  <si>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</si>
  <si>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</si>
  <si>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</si>
  <si>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</si>
  <si>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</si>
  <si>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</si>
  <si>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</si>
  <si>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</si>
  <si>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</si>
  <si>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</si>
  <si>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</si>
  <si>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</si>
  <si>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</si>
  <si>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</si>
  <si>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</si>
  <si>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</si>
  <si>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</si>
  <si>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</si>
  <si>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</si>
  <si>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</si>
  <si>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</si>
  <si>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</si>
  <si>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</si>
  <si>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</si>
  <si>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</si>
  <si>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</si>
  <si>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</si>
  <si>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</si>
  <si>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</si>
  <si>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</si>
  <si>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</si>
  <si>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</si>
  <si>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</si>
  <si>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</si>
  <si>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</si>
  <si>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</si>
  <si>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</si>
  <si>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</si>
  <si>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</si>
  <si>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</si>
  <si>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</si>
  <si>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</si>
  <si>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</si>
  <si>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</si>
  <si>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</si>
  <si>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</si>
  <si>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</si>
  <si>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</si>
  <si>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</si>
  <si>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</si>
  <si>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</si>
  <si>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</si>
  <si>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</si>
  <si>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</si>
  <si>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</si>
  <si>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</si>
  <si>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</si>
  <si>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</si>
  <si>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</si>
  <si>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</si>
  <si>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</si>
  <si>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</si>
  <si>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</si>
  <si>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</si>
  <si>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</si>
  <si>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</si>
  <si>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</si>
  <si>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</si>
  <si>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</si>
  <si>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</si>
  <si>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</si>
  <si>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</si>
  <si>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</si>
  <si>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</si>
  <si>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</si>
  <si>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</si>
  <si>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</si>
  <si>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</si>
  <si>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</si>
  <si>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</si>
  <si>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</si>
  <si>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</si>
  <si>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</si>
  <si>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</si>
  <si>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</si>
  <si>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</si>
  <si>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</si>
  <si>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</si>
  <si>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</si>
  <si>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</si>
  <si>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</si>
  <si>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</si>
  <si>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</si>
  <si>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</si>
  <si>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</si>
  <si>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</si>
  <si>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</si>
  <si>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</si>
  <si>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</si>
  <si>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</si>
  <si>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</si>
  <si>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</si>
  <si>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</si>
  <si>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</si>
  <si>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</si>
  <si>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</si>
  <si>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</si>
  <si>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</si>
  <si>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</si>
  <si>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</si>
  <si>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</si>
  <si>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</si>
  <si>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</si>
  <si>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</si>
  <si>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</si>
  <si>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</si>
  <si>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</si>
  <si>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</si>
  <si>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</si>
  <si>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</si>
  <si>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</si>
  <si>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</si>
  <si>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</si>
  <si>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</si>
  <si>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</si>
  <si>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</si>
  <si>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</si>
  <si>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</si>
  <si>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</si>
  <si>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</si>
  <si>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</si>
  <si>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</si>
  <si>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</si>
  <si>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</si>
  <si>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</si>
  <si>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</si>
  <si>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</si>
  <si>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</si>
  <si>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</si>
  <si>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</si>
  <si>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</si>
  <si>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</si>
  <si>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</si>
  <si>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</si>
  <si>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</si>
  <si>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</si>
  <si>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</si>
  <si>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</si>
  <si>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</si>
  <si>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</si>
  <si>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</si>
  <si>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</si>
  <si>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</si>
  <si>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</si>
  <si>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</si>
  <si>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</si>
  <si>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</si>
  <si>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</si>
  <si>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</si>
  <si>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</si>
  <si>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</si>
  <si>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</si>
  <si>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</si>
  <si>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</si>
  <si>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</si>
  <si>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</si>
  <si>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</si>
  <si>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</si>
  <si>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</si>
  <si>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</si>
  <si>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</si>
  <si>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</si>
  <si>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</si>
  <si>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</si>
  <si>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</si>
  <si>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</si>
  <si>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</si>
  <si>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</si>
  <si>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</si>
  <si>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</si>
  <si>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</si>
  <si>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</si>
  <si>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</si>
  <si>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</si>
  <si>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</si>
  <si>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</si>
  <si>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</si>
  <si>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</si>
  <si>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</si>
  <si>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</si>
  <si>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</si>
  <si>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</si>
  <si>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</si>
  <si>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</si>
  <si>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</si>
  <si>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</si>
  <si>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</si>
  <si>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</si>
  <si>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</si>
  <si>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</si>
  <si>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</si>
  <si>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</si>
  <si>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</si>
  <si>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</si>
  <si>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</si>
  <si>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</si>
  <si>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</si>
  <si>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</si>
  <si>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</si>
  <si>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</si>
  <si>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</si>
  <si>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</si>
  <si>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</si>
  <si>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</si>
  <si>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</si>
  <si>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</si>
  <si>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</si>
  <si>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</si>
  <si>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</si>
  <si>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</si>
  <si>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</si>
  <si>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</si>
  <si>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</si>
  <si>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</si>
  <si>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</si>
  <si>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</si>
  <si>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</si>
  <si>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</si>
  <si>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</si>
  <si>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</si>
  <si>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</si>
  <si>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</si>
  <si>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</si>
  <si>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</si>
  <si>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</si>
  <si>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</si>
  <si>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</si>
  <si>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</si>
  <si>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</si>
  <si>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</si>
  <si>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</si>
  <si>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</si>
  <si>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</si>
  <si>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</si>
  <si>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</si>
  <si>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</si>
  <si>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</si>
  <si>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</si>
  <si>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</si>
  <si>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</si>
  <si>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</si>
  <si>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</si>
  <si>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</si>
  <si>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</si>
  <si>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</si>
  <si>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</si>
  <si>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</si>
  <si>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</si>
  <si>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</si>
  <si>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</si>
  <si>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</si>
  <si>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</si>
  <si>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</si>
  <si>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</si>
  <si>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</si>
  <si>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</si>
  <si>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</si>
  <si>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</si>
  <si>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</si>
  <si>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</si>
  <si>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</si>
  <si>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</si>
  <si>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</si>
  <si>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</si>
  <si>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</si>
  <si>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</si>
  <si>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</si>
  <si>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</si>
  <si>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</si>
  <si>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</si>
  <si>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</si>
  <si>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</si>
  <si>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</si>
  <si>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</si>
  <si>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</si>
  <si>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</si>
  <si>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</si>
  <si>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</si>
  <si>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</si>
  <si>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</si>
  <si>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</si>
  <si>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</si>
  <si>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</si>
  <si>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</si>
  <si>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</si>
  <si>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</si>
  <si>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</si>
  <si>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</si>
  <si>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</si>
  <si>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</si>
  <si>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</si>
  <si>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</si>
  <si>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</si>
  <si>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</si>
  <si>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</si>
  <si>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</si>
  <si>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</si>
  <si>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</si>
  <si>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</si>
  <si>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</si>
  <si>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</si>
  <si>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</si>
  <si>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</si>
  <si>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</si>
  <si>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</si>
  <si>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</si>
  <si>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</si>
  <si>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</si>
  <si>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</si>
  <si>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</si>
  <si>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</si>
  <si>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</si>
  <si>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</si>
  <si>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</si>
  <si>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</si>
  <si>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</si>
  <si>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</si>
  <si>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</si>
  <si>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</si>
  <si>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</si>
  <si>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</si>
  <si>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</si>
  <si>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</si>
  <si>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</si>
  <si>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</si>
  <si>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</si>
  <si>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</si>
  <si>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</si>
  <si>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</si>
  <si>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</si>
  <si>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</si>
  <si>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</si>
  <si>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</si>
  <si>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</si>
  <si>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</si>
  <si>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</si>
  <si>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</si>
  <si>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</si>
  <si>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</si>
  <si>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</si>
  <si>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</si>
  <si>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</si>
  <si>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</si>
  <si>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</si>
  <si>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</si>
  <si>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</si>
  <si>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</si>
  <si>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</si>
  <si>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</si>
  <si>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</si>
  <si>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</si>
  <si>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</si>
  <si>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</si>
  <si>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</si>
  <si>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</si>
  <si>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</si>
  <si>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</si>
  <si>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</si>
  <si>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</si>
  <si>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</si>
  <si>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</si>
  <si>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</si>
  <si>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</si>
  <si>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</si>
  <si>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</si>
  <si>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</si>
  <si>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</si>
  <si>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</si>
  <si>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</si>
  <si>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</si>
  <si>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</si>
  <si>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</si>
  <si>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</si>
  <si>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</si>
  <si>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</si>
  <si>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</si>
  <si>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</si>
  <si>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</si>
  <si>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</si>
  <si>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</si>
  <si>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</si>
  <si>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</si>
  <si>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</si>
  <si>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</si>
  <si>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</si>
  <si>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</si>
  <si>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</si>
  <si>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</si>
  <si>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</si>
  <si>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</si>
  <si>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</si>
  <si>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</si>
  <si>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</si>
  <si>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</si>
  <si>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</si>
  <si>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</si>
  <si>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</si>
  <si>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</si>
  <si>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</si>
  <si>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</si>
  <si>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</si>
  <si>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</si>
  <si>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</si>
  <si>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</si>
  <si>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</si>
  <si>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</si>
  <si>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</si>
  <si>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</si>
  <si>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</si>
  <si>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</si>
  <si>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</si>
  <si>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</si>
  <si>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</si>
  <si>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</si>
  <si>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</si>
  <si>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</si>
  <si>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</si>
  <si>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</si>
  <si>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</si>
  <si>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</si>
  <si>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</si>
  <si>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</si>
  <si>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</si>
  <si>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</si>
  <si>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</si>
  <si>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</si>
  <si>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</si>
  <si>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</si>
  <si>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</si>
  <si>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</si>
  <si>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</si>
  <si>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</si>
  <si>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</si>
  <si>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</si>
  <si>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</si>
  <si>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</si>
  <si>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</si>
  <si>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</si>
  <si>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</si>
  <si>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</si>
  <si>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</si>
  <si>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</si>
  <si>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</si>
  <si>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</si>
  <si>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</si>
  <si>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</si>
  <si>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</si>
  <si>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</si>
  <si>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</si>
  <si>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</si>
  <si>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</si>
  <si>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</si>
  <si>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</si>
  <si>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</si>
  <si>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</si>
  <si>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</si>
  <si>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</si>
  <si>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</si>
  <si>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</si>
  <si>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</si>
  <si>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</si>
  <si>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</si>
  <si>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</si>
  <si>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</si>
  <si>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</si>
  <si>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</si>
  <si>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</si>
  <si>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</si>
  <si>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</si>
  <si>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</si>
  <si>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</si>
  <si>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</si>
  <si>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</si>
  <si>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</si>
  <si>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</si>
  <si>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</si>
  <si>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</si>
  <si>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</si>
  <si>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</si>
  <si>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</si>
  <si>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</si>
  <si>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</si>
  <si>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</si>
  <si>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</si>
  <si>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</si>
  <si>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</si>
  <si>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</si>
  <si>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</si>
  <si>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</si>
  <si>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</si>
  <si>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</si>
  <si>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</si>
  <si>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</si>
  <si>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</si>
  <si>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</si>
  <si>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</si>
  <si>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</si>
  <si>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</si>
  <si>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</si>
  <si>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</si>
  <si>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</si>
  <si>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</si>
  <si>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</si>
  <si>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</si>
  <si>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</si>
  <si>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</si>
  <si>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</si>
  <si>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</si>
  <si>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</si>
  <si>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</si>
  <si>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</si>
  <si>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</si>
  <si>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</si>
  <si>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</si>
  <si>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</si>
  <si>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</si>
  <si>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</si>
  <si>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</si>
  <si>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</si>
  <si>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</si>
  <si>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</si>
  <si>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</si>
  <si>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</si>
  <si>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</si>
  <si>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</si>
  <si>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</si>
  <si>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</si>
  <si>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</si>
  <si>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</si>
  <si>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</si>
  <si>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</si>
  <si>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</si>
  <si>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</si>
  <si>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</si>
  <si>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</si>
  <si>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</si>
  <si>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</si>
  <si>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</si>
  <si>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</si>
  <si>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</si>
  <si>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</si>
  <si>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</si>
  <si>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</si>
  <si>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</si>
  <si>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</si>
  <si>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</si>
  <si>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</si>
  <si>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</si>
  <si>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</si>
  <si>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</si>
  <si>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</si>
  <si>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</si>
  <si>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</si>
  <si>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</si>
  <si>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</si>
  <si>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</si>
  <si>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</si>
  <si>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</si>
  <si>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</si>
  <si>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</si>
  <si>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</si>
  <si>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</si>
  <si>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</si>
  <si>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</si>
  <si>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</si>
  <si>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</si>
  <si>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</si>
  <si>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</si>
  <si>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</si>
  <si>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</si>
  <si>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</si>
  <si>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</si>
  <si>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</si>
  <si>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</si>
  <si>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</si>
  <si>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</si>
  <si>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</si>
  <si>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</si>
  <si>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</si>
  <si>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</si>
  <si>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</si>
  <si>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</si>
  <si>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</si>
  <si>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</si>
  <si>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</si>
  <si>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</si>
  <si>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</si>
  <si>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</si>
  <si>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</si>
  <si>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</si>
  <si>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</si>
  <si>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</si>
  <si>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</si>
  <si>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</si>
  <si>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</si>
  <si>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</si>
  <si>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</si>
  <si>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</si>
  <si>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</si>
  <si>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</si>
  <si>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</si>
  <si>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</si>
  <si>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</si>
  <si>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</si>
  <si>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</si>
  <si>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</si>
  <si>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</si>
  <si>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</si>
  <si>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</si>
  <si>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</si>
  <si>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</si>
  <si>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</si>
  <si>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</si>
  <si>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</si>
  <si>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</si>
  <si>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</si>
  <si>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</si>
  <si>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</si>
  <si>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</si>
  <si>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</si>
  <si>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</si>
  <si>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</si>
  <si>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</si>
  <si>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</si>
  <si>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</si>
  <si>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</si>
  <si>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</si>
  <si>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</si>
  <si>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</si>
  <si>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</si>
  <si>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</si>
  <si>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</si>
  <si>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</si>
  <si>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</si>
  <si>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</si>
  <si>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</si>
  <si>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</si>
  <si>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</si>
  <si>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</si>
  <si>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</si>
  <si>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</si>
  <si>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</si>
  <si>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</si>
  <si>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</si>
  <si>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</si>
  <si>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</si>
  <si>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</si>
  <si>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</si>
  <si>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</si>
  <si>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</si>
  <si>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</si>
  <si>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</si>
  <si>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</si>
  <si>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</si>
  <si>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</si>
  <si>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</si>
  <si>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</si>
  <si>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</si>
  <si>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</si>
  <si>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</si>
  <si>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</si>
  <si>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</si>
  <si>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</si>
  <si>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</si>
  <si>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</si>
  <si>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</si>
  <si>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</si>
  <si>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</si>
  <si>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</si>
  <si>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</si>
  <si>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</si>
  <si>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</si>
  <si>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</si>
  <si>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</si>
  <si>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</si>
  <si>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</si>
  <si>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</si>
  <si>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</si>
  <si>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</si>
  <si>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</si>
  <si>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</si>
  <si>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</si>
  <si>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</si>
  <si>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</si>
  <si>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</si>
  <si>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</si>
  <si>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</si>
  <si>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</si>
  <si>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</si>
  <si>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</si>
  <si>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</si>
  <si>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</si>
  <si>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</si>
  <si>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</si>
  <si>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</si>
  <si>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</si>
  <si>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</si>
  <si>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</si>
  <si>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</si>
  <si>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</si>
  <si>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</si>
  <si>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</si>
  <si>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</si>
  <si>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</si>
  <si>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</si>
  <si>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</si>
  <si>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</si>
  <si>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</si>
  <si>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</si>
  <si>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</si>
  <si>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</si>
  <si>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</si>
  <si>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</si>
  <si>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</si>
  <si>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</si>
  <si>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</si>
  <si>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</si>
  <si>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</si>
  <si>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</si>
  <si>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</si>
  <si>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</si>
  <si>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</si>
  <si>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</si>
  <si>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</si>
  <si>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</si>
  <si>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</si>
  <si>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</si>
  <si>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</si>
  <si>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</si>
  <si>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</si>
  <si>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</si>
  <si>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</si>
  <si>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</si>
  <si>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</si>
  <si>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</si>
  <si>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</si>
  <si>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</si>
  <si>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</si>
  <si>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</si>
  <si>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</si>
  <si>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</si>
  <si>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</si>
  <si>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</si>
  <si>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</si>
  <si>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</si>
  <si>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</si>
  <si>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</si>
  <si>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</si>
  <si>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</si>
  <si>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</si>
  <si>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</si>
  <si>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</si>
  <si>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</si>
  <si>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</si>
  <si>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</si>
  <si>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</si>
  <si>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</si>
  <si>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</si>
  <si>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</si>
  <si>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</si>
  <si>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</si>
  <si>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</si>
  <si>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</si>
  <si>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</si>
  <si>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</si>
  <si>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</si>
  <si>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</si>
  <si>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</si>
  <si>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</si>
  <si>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</si>
  <si>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</si>
  <si>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</si>
  <si>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</si>
  <si>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</si>
  <si>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</si>
  <si>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</si>
  <si>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</si>
  <si>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</si>
  <si>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</si>
  <si>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</si>
  <si>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</si>
  <si>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</si>
  <si>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</si>
  <si>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</si>
  <si>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</si>
  <si>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</si>
  <si>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</si>
  <si>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</si>
  <si>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</si>
  <si>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</si>
  <si>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</si>
  <si>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</si>
  <si>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</si>
  <si>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</si>
  <si>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</si>
  <si>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</si>
  <si>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</si>
  <si>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</si>
  <si>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</si>
  <si>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</si>
  <si>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</si>
  <si>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</si>
  <si>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</si>
  <si>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</si>
  <si>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</si>
  <si>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</si>
  <si>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</si>
  <si>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</si>
  <si>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</si>
  <si>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</si>
  <si>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</si>
  <si>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</si>
  <si>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</si>
  <si>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</si>
  <si>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</si>
  <si>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</si>
  <si>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</si>
  <si>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</si>
  <si>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</si>
  <si>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</si>
  <si>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</si>
  <si>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</si>
  <si>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</si>
  <si>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</si>
  <si>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</si>
  <si>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</si>
  <si>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</si>
  <si>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</si>
  <si>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</si>
  <si>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</si>
  <si>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</si>
  <si>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</si>
  <si>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</si>
  <si>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</si>
  <si>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</si>
  <si>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</si>
  <si>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</si>
  <si>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</si>
  <si>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</si>
  <si>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</si>
  <si>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</si>
  <si>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</si>
  <si>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</si>
  <si>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</si>
  <si>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</si>
  <si>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</si>
  <si>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</si>
  <si>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</si>
  <si>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</si>
  <si>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</si>
  <si>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</si>
  <si>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</si>
  <si>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</si>
  <si>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</si>
  <si>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</si>
  <si>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</si>
  <si>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</si>
  <si>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</si>
  <si>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</si>
  <si>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</si>
  <si>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</si>
  <si>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</si>
  <si>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</si>
  <si>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</si>
  <si>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</si>
  <si>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</si>
  <si>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</si>
  <si>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</si>
  <si>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</si>
  <si>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</si>
  <si>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</si>
  <si>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</si>
  <si>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</si>
  <si>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</si>
  <si>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</si>
  <si>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</si>
  <si>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</si>
  <si>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</si>
  <si>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</si>
  <si>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</si>
  <si>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</si>
  <si>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</si>
  <si>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</si>
  <si>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</si>
  <si>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</si>
  <si>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</si>
  <si>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</si>
  <si>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</si>
  <si>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</si>
  <si>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</si>
  <si>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</si>
  <si>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</si>
  <si>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</si>
  <si>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</si>
  <si>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</si>
  <si>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</si>
  <si>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</si>
  <si>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</si>
  <si>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</si>
  <si>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</si>
  <si>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</si>
  <si>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</si>
  <si>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</si>
  <si>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</si>
  <si>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</si>
  <si>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</si>
  <si>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</si>
  <si>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</si>
  <si>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</si>
  <si>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</si>
  <si>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</si>
  <si>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</si>
  <si>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</si>
  <si>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</si>
  <si>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</si>
  <si>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</si>
  <si>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</si>
  <si>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</si>
  <si>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</si>
  <si>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</si>
  <si>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</si>
  <si>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</si>
  <si>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</si>
  <si>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</si>
  <si>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</si>
  <si>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</si>
  <si>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</si>
  <si>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</si>
  <si>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</si>
  <si>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</si>
  <si>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</si>
  <si>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</si>
  <si>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</si>
  <si>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</si>
  <si>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</si>
  <si>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</si>
  <si>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</si>
  <si>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</si>
  <si>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</si>
  <si>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</si>
  <si>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</si>
  <si>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</si>
  <si>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</si>
  <si>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</si>
  <si>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</si>
  <si>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</si>
  <si>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</si>
  <si>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</si>
  <si>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</si>
  <si>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</si>
  <si>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</si>
  <si>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</si>
  <si>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</si>
  <si>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</si>
  <si>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</si>
  <si>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</si>
  <si>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</si>
  <si>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</si>
  <si>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</si>
  <si>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</si>
  <si>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</si>
  <si>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</si>
  <si>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</si>
  <si>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</si>
  <si>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</si>
  <si>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</si>
  <si>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</si>
  <si>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</si>
  <si>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</si>
  <si>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</si>
  <si>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</si>
  <si>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</si>
  <si>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</si>
  <si>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</si>
  <si>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</si>
  <si>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</si>
  <si>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</si>
  <si>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</si>
  <si>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</si>
  <si>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</si>
  <si>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</si>
  <si>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</si>
  <si>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</si>
  <si>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</si>
  <si>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</si>
  <si>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</si>
  <si>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</si>
  <si>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</si>
  <si>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</si>
  <si>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</si>
  <si>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</si>
  <si>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</si>
  <si>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</si>
  <si>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</si>
  <si>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</si>
  <si>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</si>
  <si>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</si>
  <si>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</si>
  <si>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</si>
  <si>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</si>
  <si>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</si>
  <si>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</si>
  <si>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</si>
  <si>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</si>
  <si>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</si>
  <si>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</si>
  <si>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</si>
  <si>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</si>
  <si>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</si>
  <si>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</si>
  <si>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</si>
  <si>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</si>
  <si>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</si>
  <si>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</si>
  <si>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</si>
  <si>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</si>
  <si>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</si>
  <si>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</si>
  <si>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</si>
  <si>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</si>
  <si>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</si>
  <si>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</si>
  <si>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</si>
  <si>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</si>
  <si>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</si>
  <si>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</si>
  <si>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</si>
  <si>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</si>
  <si>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</si>
  <si>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</si>
  <si>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</si>
  <si>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</si>
  <si>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</si>
  <si>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</si>
  <si>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</si>
  <si>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</si>
  <si>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</si>
  <si>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</si>
  <si>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</si>
  <si>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</si>
  <si>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</si>
  <si>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</si>
  <si>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</si>
  <si>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</si>
  <si>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</si>
  <si>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</si>
  <si>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</si>
  <si>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</si>
  <si>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</si>
  <si>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</si>
  <si>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</si>
  <si>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</si>
  <si>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</si>
  <si>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</si>
  <si>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</si>
  <si>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</si>
  <si>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</si>
  <si>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</si>
  <si>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</si>
  <si>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</si>
  <si>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</si>
  <si>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</si>
  <si>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</si>
  <si>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</si>
  <si>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</si>
  <si>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</si>
  <si>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</si>
  <si>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</si>
  <si>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</si>
  <si>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</si>
  <si>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</si>
  <si>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</si>
  <si>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</si>
  <si>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</si>
  <si>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</si>
  <si>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</si>
  <si>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</si>
  <si>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</si>
  <si>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</si>
  <si>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</si>
  <si>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</si>
  <si>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</si>
  <si>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</si>
  <si>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</si>
  <si>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</si>
  <si>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</si>
  <si>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</si>
  <si>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</si>
  <si>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</si>
  <si>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</si>
  <si>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</si>
  <si>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</si>
  <si>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</si>
  <si>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</si>
  <si>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</si>
  <si>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</si>
  <si>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</si>
  <si>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</si>
  <si>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</si>
  <si>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</si>
  <si>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</si>
  <si>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</si>
  <si>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</si>
  <si>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</si>
  <si>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</si>
  <si>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</si>
  <si>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</si>
  <si>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</si>
  <si>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</si>
  <si>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</si>
  <si>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</si>
  <si>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</si>
  <si>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</si>
  <si>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</si>
  <si>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</si>
  <si>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</si>
  <si>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</si>
  <si>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</si>
  <si>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</si>
  <si>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</si>
  <si>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</si>
  <si>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</si>
  <si>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</si>
  <si>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</si>
  <si>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</si>
  <si>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</si>
  <si>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</si>
  <si>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</si>
  <si>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</si>
  <si>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</si>
  <si>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</si>
  <si>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</si>
  <si>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</si>
  <si>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</si>
  <si>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</si>
  <si>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</si>
  <si>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</si>
  <si>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</si>
  <si>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</si>
  <si>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</si>
  <si>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</si>
  <si>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</si>
  <si>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</si>
  <si>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</si>
  <si>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</si>
  <si>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</si>
  <si>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</si>
  <si>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</si>
  <si>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</si>
  <si>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</si>
  <si>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</si>
  <si>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</si>
  <si>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</si>
  <si>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</si>
  <si>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</si>
  <si>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</si>
  <si>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</si>
  <si>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</si>
  <si>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</si>
  <si>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</si>
  <si>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</si>
  <si>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</si>
  <si>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</si>
  <si>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</si>
  <si>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</si>
  <si>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</si>
  <si>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</si>
  <si>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</si>
  <si>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</si>
  <si>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</si>
  <si>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</si>
  <si>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</si>
  <si>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</si>
  <si>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</si>
  <si>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</si>
  <si>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</si>
  <si>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</si>
  <si>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</si>
  <si>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</si>
  <si>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</si>
  <si>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</si>
  <si>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</si>
  <si>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</si>
  <si>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</si>
  <si>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</si>
  <si>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</si>
  <si>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</si>
  <si>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</si>
  <si>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</si>
  <si>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</si>
  <si>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</si>
  <si>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</si>
  <si>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</si>
  <si>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</si>
  <si>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</si>
  <si>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</si>
  <si>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</si>
  <si>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</si>
  <si>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</si>
  <si>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</si>
  <si>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</si>
  <si>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</si>
  <si>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</si>
  <si>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</si>
  <si>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</si>
  <si>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</si>
  <si>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</si>
  <si>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</si>
  <si>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</si>
  <si>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</si>
  <si>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</si>
  <si>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</si>
  <si>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</si>
  <si>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</si>
  <si>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</si>
  <si>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</si>
  <si>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</si>
  <si>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</si>
  <si>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</si>
  <si>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</si>
  <si>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</si>
  <si>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</si>
  <si>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</si>
  <si>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</si>
  <si>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</si>
  <si>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</si>
  <si>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</si>
  <si>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</si>
  <si>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</si>
  <si>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</si>
  <si>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</si>
  <si>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</si>
  <si>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</si>
  <si>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</si>
  <si>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</si>
  <si>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</si>
  <si>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</si>
  <si>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</si>
  <si>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</si>
  <si>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</si>
  <si>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</si>
  <si>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</si>
  <si>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</si>
  <si>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</si>
  <si>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</si>
  <si>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</si>
  <si>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</si>
  <si>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</si>
  <si>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</si>
  <si>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</si>
  <si>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</si>
  <si>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</si>
  <si>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</si>
  <si>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</si>
  <si>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</si>
  <si>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</si>
  <si>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</si>
  <si>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</si>
  <si>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</si>
  <si>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</si>
  <si>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</si>
  <si>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</si>
  <si>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</si>
  <si>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</si>
  <si>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</si>
  <si>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</si>
  <si>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</si>
  <si>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</si>
  <si>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</si>
  <si>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</si>
  <si>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</si>
  <si>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</si>
  <si>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</si>
  <si>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</si>
  <si>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</si>
  <si>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</si>
  <si>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</si>
  <si>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</si>
  <si>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</si>
  <si>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</si>
  <si>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</si>
  <si>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</si>
  <si>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</si>
  <si>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</si>
  <si>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</si>
  <si>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</si>
  <si>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</si>
  <si>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</si>
  <si>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</si>
  <si>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</si>
  <si>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</si>
  <si>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</si>
  <si>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</si>
  <si>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</si>
  <si>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</si>
  <si>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</si>
  <si>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</si>
  <si>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</si>
  <si>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</si>
  <si>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</si>
  <si>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</si>
  <si>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</si>
  <si>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</si>
  <si>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</si>
  <si>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</si>
  <si>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</si>
  <si>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</si>
  <si>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</si>
  <si>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</si>
  <si>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</si>
  <si>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</si>
  <si>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</si>
  <si>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</si>
  <si>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</si>
  <si>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</si>
  <si>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</si>
  <si>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</si>
  <si>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</si>
  <si>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</si>
  <si>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</si>
  <si>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</si>
  <si>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</si>
  <si>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</si>
  <si>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</si>
  <si>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</si>
  <si>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</si>
  <si>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</si>
  <si>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</si>
  <si>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</si>
  <si>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</si>
  <si>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</si>
  <si>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</si>
  <si>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</si>
  <si>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</si>
  <si>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</si>
  <si>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</si>
  <si>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</si>
  <si>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</si>
  <si>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</si>
  <si>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</si>
  <si>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</si>
  <si>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</si>
  <si>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</si>
  <si>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</si>
  <si>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</si>
  <si>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</si>
  <si>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</si>
  <si>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</si>
  <si>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</si>
  <si>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</si>
  <si>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</si>
  <si>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</si>
  <si>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</si>
  <si>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</si>
  <si>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</si>
  <si>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</si>
  <si>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</si>
  <si>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</si>
  <si>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</si>
  <si>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</si>
  <si>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</si>
  <si>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</si>
  <si>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</si>
  <si>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</si>
  <si>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</si>
  <si>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</si>
  <si>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</si>
  <si>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</si>
  <si>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</si>
  <si>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</si>
  <si>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</si>
  <si>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</si>
  <si>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</si>
  <si>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</si>
  <si>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</si>
  <si>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</si>
  <si>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</si>
  <si>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</si>
  <si>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</si>
  <si>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</si>
  <si>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</si>
  <si>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</si>
  <si>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</si>
  <si>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</si>
  <si>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</si>
  <si>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</si>
  <si>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</si>
  <si>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</si>
  <si>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</si>
  <si>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</si>
  <si>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</si>
  <si>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</si>
  <si>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</si>
  <si>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</si>
  <si>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</si>
  <si>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</si>
  <si>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</si>
  <si>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</si>
  <si>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</si>
  <si>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</si>
  <si>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</si>
  <si>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</si>
  <si>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</si>
  <si>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</si>
  <si>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</si>
  <si>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</si>
  <si>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</si>
  <si>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</si>
  <si>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</si>
  <si>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</si>
  <si>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</si>
  <si>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</si>
  <si>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</si>
  <si>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</si>
  <si>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</si>
  <si>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</si>
  <si>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</si>
  <si>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</si>
  <si>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</si>
  <si>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</si>
  <si>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</si>
  <si>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</si>
  <si>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</si>
  <si>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</si>
  <si>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</si>
  <si>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</si>
  <si>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</si>
  <si>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</si>
  <si>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</si>
  <si>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</si>
  <si>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</si>
  <si>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</si>
  <si>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</si>
  <si>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</si>
  <si>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</si>
  <si>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</si>
  <si>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</si>
  <si>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</si>
  <si>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</si>
  <si>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</si>
  <si>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</si>
  <si>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</si>
  <si>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</si>
  <si>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</si>
  <si>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</si>
  <si>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</si>
  <si>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</si>
  <si>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</si>
  <si>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</si>
  <si>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</si>
  <si>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</si>
  <si>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</si>
  <si>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</si>
  <si>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</si>
  <si>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</si>
  <si>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</si>
  <si>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</si>
  <si>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</si>
  <si>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</si>
  <si>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</si>
  <si>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</si>
  <si>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</si>
  <si>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</si>
  <si>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</si>
  <si>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</si>
  <si>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</si>
  <si>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</si>
  <si>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</si>
  <si>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</si>
  <si>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</si>
  <si>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</si>
  <si>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</si>
  <si>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</si>
  <si>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</si>
  <si>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</si>
  <si>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</si>
  <si>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</si>
  <si>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</si>
  <si>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</si>
  <si>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</si>
  <si>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</si>
  <si>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</si>
  <si>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</si>
  <si>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</si>
  <si>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</si>
  <si>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</si>
  <si>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</si>
  <si>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</si>
  <si>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</si>
  <si>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</si>
  <si>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</si>
  <si>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</si>
  <si>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</si>
  <si>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</si>
  <si>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</si>
  <si>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</si>
  <si>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</si>
  <si>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</si>
  <si>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</si>
  <si>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</si>
  <si>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</si>
  <si>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</si>
  <si>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</si>
  <si>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</si>
  <si>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</si>
  <si>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</si>
  <si>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</si>
  <si>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</si>
  <si>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</si>
  <si>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</si>
  <si>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</si>
  <si>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</si>
  <si>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</si>
  <si>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</si>
  <si>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</si>
  <si>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</si>
  <si>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</si>
  <si>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</si>
  <si>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</si>
  <si>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</si>
  <si>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</si>
  <si>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</si>
  <si>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</si>
  <si>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</si>
  <si>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</si>
  <si>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</si>
  <si>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</si>
  <si>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</si>
  <si>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</si>
  <si>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</si>
  <si>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</si>
  <si>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</si>
  <si>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</si>
  <si>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</si>
  <si>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</si>
  <si>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</si>
  <si>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</si>
  <si>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</si>
  <si>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</si>
  <si>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</si>
  <si>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</si>
  <si>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</si>
  <si>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</si>
  <si>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</si>
  <si>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</si>
  <si>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</si>
  <si>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</si>
  <si>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</si>
  <si>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</si>
  <si>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</si>
  <si>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</si>
  <si>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</si>
  <si>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</si>
  <si>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</si>
  <si>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</si>
  <si>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</si>
  <si>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</si>
  <si>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</si>
  <si>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</si>
  <si>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</si>
  <si>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</si>
  <si>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</si>
  <si>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</si>
  <si>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</si>
  <si>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</si>
  <si>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</si>
  <si>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</si>
  <si>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</si>
  <si>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</si>
  <si>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</si>
  <si>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</si>
  <si>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</si>
  <si>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</si>
  <si>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</si>
  <si>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</si>
  <si>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</si>
  <si>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</si>
  <si>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</si>
  <si>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</si>
  <si>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</si>
  <si>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</si>
  <si>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</si>
  <si>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</si>
  <si>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</si>
  <si>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</si>
  <si>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</si>
  <si>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</si>
  <si>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</si>
  <si>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</si>
  <si>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</si>
  <si>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</si>
  <si>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</si>
  <si>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</si>
  <si>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</si>
  <si>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</si>
  <si>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</si>
  <si>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</si>
  <si>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</si>
  <si>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</si>
  <si>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</si>
  <si>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</si>
  <si>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</si>
  <si>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</si>
  <si>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</si>
  <si>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</si>
  <si>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</si>
  <si>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</si>
  <si>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</si>
  <si>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</si>
  <si>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</si>
  <si>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</si>
  <si>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</si>
  <si>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</si>
  <si>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</si>
  <si>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</si>
  <si>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</si>
  <si>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</si>
  <si>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</si>
  <si>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</si>
  <si>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</si>
  <si>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</si>
  <si>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</si>
  <si>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</si>
  <si>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</si>
  <si>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</si>
  <si>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</si>
  <si>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</si>
  <si>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</si>
  <si>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</si>
  <si>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</si>
  <si>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</si>
  <si>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</si>
  <si>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</si>
  <si>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</si>
  <si>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</si>
  <si>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</si>
  <si>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</si>
  <si>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</si>
  <si>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</si>
  <si>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</si>
  <si>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</si>
  <si>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</si>
  <si>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</si>
  <si>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</si>
  <si>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</si>
  <si>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</si>
  <si>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</si>
  <si>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</si>
  <si>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</si>
  <si>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</si>
  <si>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</si>
  <si>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</si>
  <si>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</si>
  <si>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</si>
  <si>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</si>
  <si>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</si>
  <si>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</si>
  <si>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</si>
  <si>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</si>
  <si>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</si>
  <si>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</si>
  <si>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</si>
  <si>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</si>
  <si>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</si>
  <si>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</si>
  <si>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</si>
  <si>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</si>
  <si>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</si>
  <si>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</si>
  <si>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</si>
  <si>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</si>
  <si>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</si>
  <si>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</si>
  <si>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</si>
  <si>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</si>
  <si>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</si>
  <si>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</si>
  <si>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</si>
  <si>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</si>
  <si>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</si>
  <si>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</si>
  <si>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</si>
  <si>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</si>
  <si>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</si>
  <si>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</si>
  <si>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</si>
  <si>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</si>
  <si>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</si>
  <si>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</si>
  <si>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</si>
  <si>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</si>
  <si>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</si>
  <si>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</si>
  <si>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</si>
  <si>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</si>
  <si>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</si>
  <si>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</si>
  <si>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</si>
  <si>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</si>
  <si>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</si>
  <si>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</si>
  <si>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</si>
  <si>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</si>
  <si>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</si>
  <si>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</si>
  <si>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</si>
  <si>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</si>
  <si>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</si>
  <si>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</si>
  <si>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</si>
  <si>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</si>
  <si>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</si>
  <si>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</si>
  <si>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</si>
  <si>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</si>
  <si>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</si>
  <si>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</si>
  <si>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</si>
  <si>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</si>
  <si>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</si>
  <si>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</si>
  <si>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</si>
  <si>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</si>
  <si>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</si>
  <si>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</si>
  <si>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</si>
  <si>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</si>
  <si>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</si>
  <si>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</si>
  <si>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</si>
  <si>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</si>
  <si>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</si>
  <si>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</si>
  <si>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</si>
  <si>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</si>
  <si>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</si>
  <si>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</si>
  <si>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</si>
  <si>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</si>
  <si>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</si>
  <si>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</si>
  <si>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</si>
  <si>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</si>
  <si>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</si>
  <si>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</si>
  <si>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</si>
  <si>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</si>
  <si>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</si>
  <si>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</si>
  <si>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</si>
  <si>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</si>
  <si>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</si>
  <si>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</si>
  <si>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</si>
  <si>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</si>
  <si>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</si>
  <si>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</si>
  <si>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</si>
  <si>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</si>
  <si>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</si>
  <si>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</si>
  <si>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</si>
  <si>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</si>
  <si>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</si>
  <si>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</si>
  <si>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</si>
  <si>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</si>
  <si>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</si>
  <si>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</si>
  <si>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</si>
  <si>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</si>
  <si>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</si>
  <si>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</si>
  <si>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</si>
  <si>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</si>
  <si>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</si>
  <si>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</si>
  <si>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</si>
  <si>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</si>
  <si>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</si>
  <si>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</si>
  <si>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</si>
  <si>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</si>
  <si>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</si>
  <si>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</si>
  <si>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</si>
  <si>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</si>
  <si>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</si>
  <si>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</si>
  <si>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</si>
  <si>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</si>
  <si>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</si>
  <si>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</si>
  <si>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</si>
  <si>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</si>
  <si>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</si>
  <si>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</si>
  <si>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</si>
  <si>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</si>
  <si>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</si>
  <si>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</si>
  <si>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</si>
  <si>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</si>
  <si>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</si>
  <si>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</si>
  <si>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</si>
  <si>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</si>
  <si>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</si>
  <si>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</si>
  <si>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</si>
  <si>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</si>
  <si>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</si>
  <si>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</si>
  <si>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</si>
  <si>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</si>
  <si>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</si>
  <si>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</si>
  <si>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</si>
  <si>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</si>
  <si>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</si>
  <si>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</si>
  <si>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</si>
  <si>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</si>
  <si>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</si>
  <si>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</si>
  <si>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</si>
  <si>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</si>
  <si>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</si>
  <si>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</si>
  <si>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</si>
  <si>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</si>
  <si>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</si>
  <si>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</si>
  <si>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</si>
  <si>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</si>
  <si>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</si>
  <si>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</si>
  <si>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</si>
  <si>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</si>
  <si>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</si>
  <si>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</si>
  <si>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</si>
  <si>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</si>
  <si>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</si>
  <si>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</si>
  <si>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</si>
  <si>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</si>
  <si>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</si>
  <si>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</si>
  <si>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</si>
  <si>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</si>
  <si>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</si>
  <si>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</si>
  <si>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</si>
  <si>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</si>
  <si>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</si>
  <si>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</si>
  <si>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</si>
  <si>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</si>
  <si>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</si>
  <si>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</si>
  <si>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</si>
  <si>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</si>
  <si>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</si>
  <si>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</si>
  <si>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</si>
  <si>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</si>
  <si>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</si>
  <si>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</si>
  <si>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</si>
  <si>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</si>
  <si>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</si>
  <si>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</si>
  <si>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</si>
  <si>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</si>
  <si>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</si>
  <si>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</si>
  <si>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</si>
  <si>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</si>
  <si>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</si>
  <si>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</si>
  <si>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</si>
  <si>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</si>
  <si>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</si>
  <si>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</si>
  <si>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</si>
  <si>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</si>
  <si>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</si>
  <si>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</si>
  <si>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</si>
  <si>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</si>
  <si>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</si>
  <si>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</si>
  <si>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</si>
  <si>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</si>
  <si>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</si>
  <si>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</si>
  <si>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</si>
  <si>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</si>
  <si>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</si>
  <si>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</si>
  <si>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</si>
  <si>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</si>
  <si>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</si>
  <si>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</si>
  <si>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</si>
  <si>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</si>
  <si>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</si>
  <si>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</si>
  <si>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</si>
  <si>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</si>
  <si>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</si>
  <si>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</si>
  <si>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</si>
  <si>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</si>
  <si>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</si>
  <si>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</si>
  <si>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</si>
  <si>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</si>
  <si>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</si>
  <si>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</si>
  <si>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</si>
  <si>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</si>
  <si>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</si>
  <si>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</si>
  <si>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</si>
  <si>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</si>
  <si>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</si>
  <si>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</si>
  <si>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</si>
  <si>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</si>
  <si>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</si>
  <si>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</si>
  <si>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</si>
  <si>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</si>
  <si>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</si>
  <si>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</si>
  <si>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</si>
  <si>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</si>
  <si>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</si>
  <si>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</si>
  <si>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</si>
  <si>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</si>
  <si>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</si>
  <si>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</si>
  <si>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</si>
  <si>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</si>
  <si>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</si>
  <si>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</si>
  <si>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</si>
  <si>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</si>
  <si>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</si>
  <si>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</si>
  <si>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</si>
  <si>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</si>
  <si>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</si>
  <si>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</si>
  <si>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</si>
  <si>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</si>
  <si>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</si>
  <si>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</si>
  <si>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</si>
  <si>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</si>
  <si>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</si>
  <si>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</si>
  <si>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</si>
  <si>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</si>
  <si>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</si>
  <si>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</si>
  <si>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</si>
  <si>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</si>
  <si>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</si>
  <si>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</si>
  <si>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</si>
  <si>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</si>
  <si>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</si>
  <si>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</si>
  <si>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</si>
  <si>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</si>
  <si>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</si>
  <si>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</si>
  <si>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</si>
  <si>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</si>
  <si>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</si>
  <si>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</si>
  <si>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</si>
  <si>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</si>
  <si>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</si>
  <si>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</si>
  <si>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</si>
  <si>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</si>
  <si>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</si>
  <si>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</si>
  <si>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</si>
  <si>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</si>
  <si>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</si>
  <si>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</si>
  <si>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</si>
  <si>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</si>
  <si>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</si>
  <si>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</si>
  <si>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</si>
  <si>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</si>
  <si>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</si>
  <si>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</si>
  <si>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</si>
  <si>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</si>
  <si>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</si>
  <si>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</si>
  <si>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</si>
  <si>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</si>
  <si>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</si>
  <si>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</si>
  <si>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</si>
  <si>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</si>
  <si>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</si>
  <si>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</si>
  <si>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</si>
  <si>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</si>
  <si>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</si>
  <si>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</si>
  <si>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</si>
  <si>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</si>
  <si>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</si>
  <si>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</si>
  <si>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</si>
  <si>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</si>
  <si>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</si>
  <si>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</si>
  <si>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</si>
  <si>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</si>
  <si>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</si>
  <si>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</si>
  <si>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</si>
  <si>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</si>
  <si>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</si>
  <si>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</si>
  <si>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</si>
  <si>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</si>
  <si>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</si>
  <si>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</si>
  <si>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</si>
  <si>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</si>
  <si>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</si>
  <si>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</si>
  <si>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</si>
  <si>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</si>
  <si>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</si>
  <si>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</si>
  <si>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</si>
  <si>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</si>
  <si>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</si>
  <si>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</si>
  <si>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</si>
  <si>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</si>
  <si>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</si>
  <si>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</si>
  <si>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</si>
  <si>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</si>
  <si>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</si>
  <si>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</si>
  <si>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</si>
  <si>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</si>
  <si>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</si>
  <si>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</si>
  <si>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</si>
  <si>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</si>
  <si>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</si>
  <si>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</si>
  <si>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</si>
  <si>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</si>
  <si>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</si>
  <si>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</si>
  <si>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</si>
  <si>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</si>
  <si>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</si>
  <si>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</si>
  <si>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</si>
  <si>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</si>
  <si>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</si>
  <si>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</si>
  <si>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</si>
  <si>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</si>
  <si>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</si>
  <si>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</si>
  <si>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</si>
  <si>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</si>
  <si>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</si>
  <si>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</si>
  <si>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</si>
  <si>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</si>
  <si>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</si>
  <si>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</si>
  <si>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</si>
  <si>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</si>
  <si>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</si>
  <si>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</si>
  <si>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</si>
  <si>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</si>
  <si>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</si>
  <si>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</si>
  <si>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</si>
  <si>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</si>
  <si>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</si>
  <si>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</si>
  <si>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</si>
  <si>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</si>
  <si>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</si>
  <si>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</si>
  <si>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</si>
  <si>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</si>
  <si>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</si>
  <si>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</si>
  <si>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</si>
  <si>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</si>
  <si>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</si>
  <si>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</si>
  <si>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</si>
  <si>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</si>
  <si>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</si>
  <si>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</si>
  <si>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</si>
  <si>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</si>
  <si>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</si>
  <si>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</si>
  <si>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</si>
  <si>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</si>
  <si>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</si>
  <si>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</si>
  <si>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</si>
  <si>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</si>
  <si>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</si>
  <si>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</si>
  <si>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</si>
  <si>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</si>
  <si>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</si>
  <si>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</si>
  <si>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</si>
  <si>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</si>
  <si>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</si>
  <si>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</si>
  <si>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</si>
  <si>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</si>
  <si>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</si>
  <si>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</si>
  <si>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</si>
  <si>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</si>
  <si>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</si>
  <si>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</si>
  <si>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</si>
  <si>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</si>
  <si>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</si>
  <si>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</si>
  <si>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</si>
  <si>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</si>
  <si>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</si>
  <si>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</si>
  <si>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</si>
  <si>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</si>
  <si>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</si>
  <si>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</si>
  <si>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</si>
  <si>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</si>
  <si>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</si>
  <si>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</si>
  <si>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</si>
  <si>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</si>
  <si>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</si>
  <si>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</si>
  <si>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</si>
  <si>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</si>
  <si>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</si>
  <si>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</si>
  <si>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</si>
  <si>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</si>
  <si>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</si>
  <si>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</si>
  <si>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</si>
  <si>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</si>
  <si>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</si>
  <si>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</si>
  <si>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</si>
  <si>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</si>
  <si>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</si>
  <si>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</si>
  <si>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</si>
  <si>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</si>
  <si>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</si>
  <si>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</si>
  <si>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</si>
  <si>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</si>
  <si>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</si>
  <si>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</si>
  <si>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</si>
  <si>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</si>
  <si>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</si>
  <si>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</si>
  <si>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</si>
  <si>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</si>
  <si>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</si>
  <si>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</si>
  <si>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</si>
  <si>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</si>
  <si>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</si>
  <si>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</si>
  <si>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</si>
  <si>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</si>
  <si>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</si>
  <si>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</si>
  <si>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</si>
  <si>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</si>
  <si>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</si>
  <si>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</si>
  <si>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</si>
  <si>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</si>
  <si>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</si>
  <si>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</si>
  <si>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</si>
  <si>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</si>
  <si>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</si>
  <si>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</si>
  <si>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</si>
  <si>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</si>
  <si>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</si>
  <si>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</si>
  <si>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</si>
  <si>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</si>
  <si>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</si>
  <si>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</si>
  <si>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</si>
  <si>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</si>
  <si>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</si>
  <si>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</si>
  <si>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</si>
  <si>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</si>
  <si>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</si>
  <si>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</si>
  <si>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</si>
  <si>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</si>
  <si>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</si>
  <si>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</si>
  <si>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</si>
  <si>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</si>
  <si>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</si>
  <si>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</si>
  <si>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</si>
  <si>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</si>
  <si>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</si>
  <si>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</si>
  <si>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</si>
  <si>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</si>
  <si>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</si>
  <si>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</si>
  <si>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</si>
  <si>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</si>
  <si>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</si>
  <si>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</si>
  <si>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</si>
  <si>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</si>
  <si>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</si>
  <si>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</si>
  <si>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</si>
  <si>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</si>
  <si>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</si>
  <si>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</si>
  <si>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</si>
  <si>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</si>
  <si>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</si>
  <si>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</si>
  <si>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</si>
  <si>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</si>
  <si>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</si>
  <si>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</si>
  <si>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</si>
  <si>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</si>
  <si>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</si>
  <si>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</si>
  <si>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</si>
  <si>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</si>
  <si>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</si>
  <si>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</si>
  <si>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</si>
  <si>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</si>
  <si>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</si>
  <si>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</si>
  <si>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</si>
  <si>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</si>
  <si>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</si>
  <si>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</si>
  <si>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</si>
  <si>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</si>
  <si>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</si>
  <si>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</si>
  <si>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</si>
  <si>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</si>
  <si>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</si>
  <si>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</si>
  <si>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</si>
  <si>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</si>
  <si>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</si>
  <si>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</si>
  <si>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</si>
  <si>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</si>
  <si>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</si>
  <si>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</si>
  <si>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</si>
  <si>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</si>
  <si>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</si>
  <si>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</si>
  <si>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</si>
  <si>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</si>
  <si>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</si>
  <si>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</si>
  <si>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</si>
  <si>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</si>
  <si>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</si>
  <si>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</si>
  <si>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</si>
  <si>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</si>
  <si>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</si>
  <si>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</si>
  <si>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</si>
  <si>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</si>
  <si>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</si>
  <si>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</si>
  <si>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</si>
  <si>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</si>
  <si>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</si>
  <si>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</si>
  <si>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</si>
  <si>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</si>
  <si>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</si>
  <si>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</si>
  <si>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</si>
  <si>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</si>
  <si>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</si>
  <si>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</si>
  <si>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</si>
  <si>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</si>
  <si>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</si>
  <si>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</si>
  <si>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</si>
  <si>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</si>
  <si>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</si>
  <si>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</si>
  <si>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</si>
  <si>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</si>
  <si>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</si>
  <si>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</si>
  <si>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</si>
  <si>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</si>
  <si>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</si>
  <si>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</si>
  <si>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</si>
  <si>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</si>
  <si>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</si>
  <si>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</si>
  <si>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</si>
  <si>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</si>
  <si>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</si>
  <si>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</si>
  <si>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</si>
  <si>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</si>
  <si>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</si>
  <si>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</si>
  <si>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</si>
  <si>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</si>
  <si>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</si>
  <si>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</si>
  <si>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</si>
  <si>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</si>
  <si>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</si>
  <si>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</si>
  <si>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</si>
  <si>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</si>
  <si>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</si>
  <si>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</si>
  <si>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</si>
  <si>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</si>
  <si>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</si>
  <si>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</si>
  <si>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</si>
  <si>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</si>
  <si>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</si>
  <si>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</si>
  <si>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</si>
  <si>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</si>
  <si>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</si>
  <si>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</si>
  <si>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</si>
  <si>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</si>
  <si>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</si>
  <si>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</si>
  <si>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</si>
  <si>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</si>
  <si>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</si>
  <si>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</si>
  <si>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</si>
  <si>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</si>
  <si>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</si>
  <si>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</si>
  <si>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</si>
  <si>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</si>
  <si>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</si>
  <si>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</si>
  <si>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</si>
  <si>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</si>
  <si>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</si>
  <si>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</si>
  <si>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</si>
  <si>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</si>
  <si>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</si>
  <si>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</si>
  <si>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</si>
  <si>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</si>
  <si>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</si>
  <si>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</si>
  <si>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</si>
  <si>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</si>
  <si>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</si>
  <si>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</si>
  <si>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</si>
  <si>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</si>
  <si>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</si>
  <si>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</si>
  <si>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</si>
  <si>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</si>
  <si>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</si>
  <si>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</si>
  <si>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</si>
  <si>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</si>
  <si>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</si>
  <si>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</si>
  <si>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</si>
  <si>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</si>
  <si>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</si>
  <si>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</si>
  <si>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</si>
  <si>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</si>
  <si>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</si>
  <si>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</si>
  <si>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</si>
  <si>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</si>
  <si>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</si>
  <si>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</si>
  <si>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</si>
  <si>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</si>
  <si>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</si>
  <si>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</si>
  <si>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</si>
  <si>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</si>
  <si>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</si>
  <si>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</si>
  <si>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</si>
  <si>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</si>
  <si>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</si>
  <si>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</si>
  <si>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</si>
  <si>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</si>
  <si>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</si>
  <si>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</si>
  <si>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</si>
  <si>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</si>
  <si>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</si>
  <si>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</si>
  <si>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</si>
  <si>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</si>
  <si>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</si>
  <si>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</si>
  <si>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</si>
  <si>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</si>
  <si>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</si>
  <si>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</si>
  <si>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</si>
  <si>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</si>
  <si>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</si>
  <si>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</si>
  <si>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</si>
  <si>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</si>
  <si>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</si>
  <si>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</si>
  <si>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</si>
  <si>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</si>
  <si>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</si>
  <si>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</si>
  <si>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</si>
  <si>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</si>
  <si>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</si>
  <si>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</si>
  <si>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</si>
  <si>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</si>
  <si>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</si>
  <si>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</si>
  <si>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</si>
  <si>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</si>
  <si>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</si>
  <si>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</si>
  <si>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</si>
  <si>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</si>
  <si>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</si>
  <si>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</si>
  <si>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</si>
  <si>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</si>
  <si>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</si>
  <si>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</si>
  <si>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</si>
  <si>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</si>
  <si>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</si>
  <si>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</si>
  <si>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</si>
  <si>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</si>
  <si>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</si>
  <si>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</si>
  <si>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</si>
  <si>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</si>
  <si>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</si>
  <si>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</si>
  <si>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</si>
  <si>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</si>
  <si>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</si>
  <si>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</si>
  <si>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</si>
  <si>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</si>
  <si>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</si>
  <si>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</si>
  <si>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</si>
  <si>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</si>
  <si>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</si>
  <si>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</si>
  <si>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</si>
  <si>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</si>
  <si>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</si>
  <si>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</si>
  <si>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</si>
  <si>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</si>
  <si>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</si>
  <si>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</si>
  <si>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</si>
  <si>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</si>
  <si>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</si>
  <si>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</si>
  <si>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</si>
  <si>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</si>
  <si>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</si>
  <si>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</si>
  <si>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</si>
  <si>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</si>
  <si>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</si>
  <si>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</si>
  <si>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</si>
  <si>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</si>
  <si>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</si>
  <si>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</si>
  <si>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</si>
  <si>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</si>
  <si>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</si>
  <si>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</si>
  <si>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</si>
  <si>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</si>
  <si>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</si>
  <si>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</si>
  <si>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</si>
  <si>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</si>
  <si>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</si>
  <si>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</si>
  <si>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</si>
  <si>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</si>
  <si>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</si>
  <si>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</si>
  <si>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</si>
  <si>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</si>
  <si>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</si>
  <si>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</si>
  <si>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</si>
  <si>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</si>
  <si>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</si>
  <si>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</si>
  <si>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</si>
  <si>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</si>
  <si>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</si>
  <si>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</si>
  <si>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</si>
  <si>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</si>
  <si>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</si>
  <si>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</si>
  <si>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</si>
  <si>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</si>
  <si>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</si>
  <si>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</si>
  <si>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</si>
  <si>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</si>
  <si>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</si>
  <si>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</si>
  <si>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</si>
  <si>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</si>
  <si>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</si>
  <si>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</si>
  <si>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</si>
  <si>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</si>
  <si>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</si>
  <si>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</si>
  <si>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</si>
  <si>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</si>
  <si>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</si>
  <si>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</si>
  <si>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</si>
  <si>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</si>
  <si>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</si>
  <si>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</si>
  <si>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</si>
  <si>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</si>
  <si>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</si>
  <si>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</si>
  <si>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</si>
  <si>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</si>
  <si>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</si>
  <si>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</si>
  <si>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</si>
  <si>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</si>
  <si>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</si>
  <si>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</si>
  <si>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</si>
  <si>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</si>
  <si>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</si>
  <si>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</si>
  <si>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</si>
  <si>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</si>
  <si>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</si>
  <si>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</si>
  <si>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</si>
  <si>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</si>
  <si>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</si>
  <si>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</si>
  <si>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</si>
  <si>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</si>
  <si>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</si>
  <si>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</si>
  <si>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</si>
  <si>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</si>
  <si>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</si>
  <si>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</si>
  <si>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</si>
  <si>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</si>
  <si>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</si>
  <si>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</si>
  <si>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</si>
  <si>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</si>
  <si>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</si>
  <si>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</si>
  <si>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</si>
  <si>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</si>
  <si>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</si>
  <si>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</si>
  <si>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</si>
  <si>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</si>
  <si>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</si>
  <si>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</si>
  <si>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</si>
  <si>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</si>
  <si>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</si>
  <si>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</si>
  <si>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</si>
  <si>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</si>
  <si>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</si>
  <si>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</si>
  <si>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</si>
  <si>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</si>
  <si>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</si>
  <si>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</si>
  <si>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</si>
  <si>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</si>
  <si>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</si>
  <si>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</si>
  <si>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</si>
  <si>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</si>
  <si>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</si>
  <si>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</si>
  <si>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</si>
  <si>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</si>
  <si>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</si>
  <si>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</si>
  <si>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</si>
  <si>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</si>
  <si>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</si>
  <si>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</si>
  <si>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</si>
  <si>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</si>
  <si>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</si>
  <si>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</si>
  <si>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</si>
  <si>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</si>
  <si>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</si>
  <si>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</si>
  <si>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</si>
  <si>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</si>
  <si>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</si>
  <si>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</si>
  <si>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</si>
  <si>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</si>
  <si>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</si>
  <si>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</si>
  <si>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</si>
  <si>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</si>
  <si>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</si>
  <si>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</si>
  <si>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</si>
  <si>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</si>
  <si>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</si>
  <si>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</si>
  <si>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</si>
  <si>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</si>
  <si>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</si>
  <si>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</si>
  <si>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</si>
  <si>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</si>
  <si>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</si>
  <si>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</si>
  <si>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</si>
  <si>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</si>
  <si>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</si>
  <si>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</si>
  <si>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</si>
  <si>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</si>
  <si>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</si>
  <si>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</si>
  <si>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</si>
  <si>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</si>
  <si>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</si>
  <si>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</si>
  <si>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</si>
  <si>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</si>
  <si>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</si>
  <si>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</si>
  <si>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</si>
  <si>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</si>
  <si>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</si>
  <si>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</si>
  <si>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</si>
  <si>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</si>
  <si>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</si>
  <si>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</si>
  <si>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</si>
  <si>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</si>
  <si>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</si>
  <si>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</si>
  <si>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</si>
  <si>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</si>
  <si>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</si>
  <si>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</si>
  <si>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</si>
  <si>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</si>
  <si>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</si>
  <si>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</si>
  <si>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</si>
  <si>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</si>
  <si>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</si>
  <si>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</si>
  <si>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</si>
  <si>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</si>
  <si>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</si>
  <si>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</si>
  <si>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</si>
  <si>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</si>
  <si>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</si>
  <si>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</si>
  <si>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</si>
  <si>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</si>
  <si>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</si>
  <si>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</si>
  <si>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</si>
  <si>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</si>
  <si>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</si>
  <si>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</si>
  <si>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</si>
  <si>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</si>
  <si>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</si>
  <si>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</si>
  <si>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</si>
  <si>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</si>
  <si>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</si>
  <si>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</si>
  <si>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</si>
  <si>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</si>
  <si>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</si>
  <si>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</si>
  <si>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</si>
  <si>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</si>
  <si>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</si>
  <si>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</si>
  <si>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</si>
  <si>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</si>
  <si>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</si>
  <si>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</si>
  <si>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</si>
  <si>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</si>
  <si>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</si>
  <si>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</si>
  <si>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</si>
  <si>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</si>
  <si>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</si>
  <si>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</si>
  <si>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</si>
  <si>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</si>
  <si>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</si>
  <si>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</si>
  <si>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</si>
  <si>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</si>
  <si>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</si>
  <si>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</si>
  <si>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</si>
  <si>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</si>
  <si>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</si>
  <si>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</si>
  <si>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</si>
  <si>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</si>
  <si>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</si>
  <si>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</si>
  <si>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</si>
  <si>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</si>
  <si>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</si>
  <si>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</si>
  <si>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</si>
  <si>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</si>
  <si>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</si>
  <si>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</si>
  <si>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</si>
  <si>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</si>
  <si>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</si>
  <si>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</si>
  <si>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</si>
  <si>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</si>
  <si>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</si>
  <si>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</si>
  <si>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</si>
  <si>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</si>
  <si>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</si>
  <si>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</si>
  <si>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</si>
  <si>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</si>
  <si>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</si>
  <si>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</si>
  <si>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</si>
  <si>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</si>
  <si>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</si>
  <si>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</si>
  <si>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</si>
  <si>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</si>
  <si>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</si>
  <si>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</si>
  <si>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</si>
  <si>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</si>
  <si>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</si>
  <si>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</si>
  <si>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</si>
  <si>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</si>
  <si>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</si>
  <si>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</si>
  <si>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</si>
  <si>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</si>
  <si>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</si>
  <si>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</si>
  <si>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</si>
  <si>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</si>
  <si>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</si>
  <si>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</si>
  <si>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</si>
  <si>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</si>
  <si>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</si>
  <si>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</si>
  <si>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</si>
  <si>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</si>
  <si>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</si>
  <si>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</si>
  <si>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</si>
  <si>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</si>
  <si>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</si>
  <si>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</si>
  <si>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</si>
  <si>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</si>
  <si>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</si>
  <si>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</si>
  <si>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</si>
  <si>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</si>
  <si>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</si>
  <si>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</si>
  <si>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</si>
  <si>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</si>
  <si>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</si>
  <si>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</si>
  <si>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</si>
  <si>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</si>
  <si>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</si>
  <si>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</si>
  <si>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</si>
  <si>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</si>
  <si>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</si>
  <si>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</si>
  <si>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</si>
  <si>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</si>
  <si>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</si>
  <si>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</si>
  <si>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</si>
  <si>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</si>
  <si>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</si>
  <si>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</si>
  <si>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</si>
  <si>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</si>
  <si>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</si>
  <si>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</si>
  <si>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</si>
  <si>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</si>
  <si>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</si>
  <si>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</si>
  <si>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</si>
  <si>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</si>
  <si>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</si>
  <si>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</si>
  <si>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</si>
  <si>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</si>
  <si>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</si>
  <si>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</si>
  <si>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</si>
  <si>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</si>
  <si>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</si>
  <si>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</si>
  <si>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</si>
  <si>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</si>
  <si>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</si>
  <si>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</si>
  <si>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</si>
  <si>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</si>
  <si>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</si>
  <si>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</si>
  <si>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</si>
  <si>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</si>
  <si>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</si>
  <si>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</si>
  <si>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</si>
  <si>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</si>
  <si>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</si>
  <si>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</si>
  <si>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</si>
  <si>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</si>
  <si>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</si>
  <si>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</si>
  <si>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</si>
  <si>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</si>
  <si>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</si>
  <si>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</si>
  <si>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</si>
  <si>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</si>
  <si>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</si>
  <si>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</si>
  <si>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</si>
  <si>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</si>
  <si>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</si>
  <si>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</si>
  <si>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</si>
  <si>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</si>
  <si>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</si>
  <si>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</si>
  <si>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</si>
  <si>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</si>
  <si>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</si>
  <si>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</si>
  <si>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</si>
  <si>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</si>
  <si>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</si>
  <si>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</si>
  <si>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</si>
  <si>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</si>
  <si>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</si>
  <si>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</si>
  <si>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</si>
  <si>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</si>
  <si>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</si>
  <si>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</si>
  <si>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</si>
  <si>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</si>
  <si>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</si>
  <si>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</si>
  <si>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</si>
  <si>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</si>
  <si>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</si>
  <si>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</si>
  <si>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</si>
  <si>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</si>
  <si>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</si>
  <si>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</si>
  <si>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</si>
  <si>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</si>
  <si>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</si>
  <si>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</si>
  <si>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</si>
  <si>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</si>
  <si>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</si>
  <si>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</si>
  <si>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</si>
  <si>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</si>
  <si>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</si>
  <si>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</si>
  <si>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</si>
  <si>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</si>
  <si>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</si>
  <si>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</si>
  <si>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</si>
  <si>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</si>
  <si>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</si>
  <si>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</si>
  <si>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</si>
  <si>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</si>
  <si>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</si>
  <si>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</si>
  <si>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</si>
  <si>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</si>
  <si>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</si>
  <si>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</si>
  <si>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</si>
  <si>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</si>
  <si>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</si>
  <si>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</si>
  <si>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</si>
  <si>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</si>
  <si>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</si>
  <si>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</si>
  <si>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</si>
  <si>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</si>
  <si>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</si>
  <si>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</si>
  <si>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</si>
  <si>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</si>
  <si>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</si>
  <si>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</si>
  <si>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</si>
  <si>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</si>
  <si>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</si>
  <si>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</si>
  <si>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</si>
  <si>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</si>
  <si>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</si>
  <si>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</si>
  <si>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</si>
  <si>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</si>
  <si>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</si>
  <si>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</si>
  <si>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</si>
  <si>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</si>
  <si>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</si>
  <si>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</si>
  <si>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</si>
  <si>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</si>
  <si>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</si>
  <si>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</si>
  <si>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</si>
  <si>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</si>
  <si>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</si>
  <si>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</si>
  <si>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</si>
  <si>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</si>
  <si>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</si>
  <si>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</si>
  <si>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</si>
  <si>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</si>
  <si>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</si>
  <si>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</si>
  <si>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</si>
  <si>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</si>
  <si>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</si>
  <si>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</si>
  <si>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</si>
  <si>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</si>
  <si>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</si>
  <si>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</si>
  <si>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</si>
  <si>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</si>
  <si>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</si>
  <si>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</si>
  <si>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</si>
  <si>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</si>
  <si>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</si>
  <si>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</si>
  <si>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</si>
  <si>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</si>
  <si>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</si>
  <si>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</si>
  <si>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</si>
  <si>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</si>
  <si>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</si>
  <si>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</si>
  <si>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</si>
  <si>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</si>
  <si>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</si>
  <si>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</si>
  <si>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</si>
  <si>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</si>
  <si>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</si>
  <si>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</si>
  <si>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</si>
  <si>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</si>
  <si>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</si>
  <si>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</si>
  <si>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</si>
  <si>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</si>
  <si>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</si>
  <si>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</si>
  <si>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</si>
  <si>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</si>
  <si>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</si>
  <si>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</si>
  <si>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</si>
  <si>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</si>
  <si>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</si>
  <si>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</si>
  <si>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</si>
  <si>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</si>
  <si>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</si>
  <si>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</si>
  <si>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</si>
  <si>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</si>
  <si>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</si>
  <si>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</si>
  <si>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</si>
  <si>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</si>
  <si>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</si>
  <si>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</si>
  <si>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</si>
  <si>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</si>
  <si>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</si>
  <si>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</si>
  <si>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</si>
  <si>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</si>
  <si>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</si>
  <si>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</si>
  <si>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</si>
  <si>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</si>
  <si>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</si>
  <si>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</si>
  <si>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</si>
  <si>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</si>
  <si>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</si>
  <si>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</si>
  <si>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</si>
  <si>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</si>
  <si>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</si>
  <si>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</si>
  <si>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</si>
  <si>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</si>
  <si>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</si>
  <si>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</si>
  <si>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</si>
  <si>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</si>
  <si>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</si>
  <si>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</si>
  <si>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</si>
  <si>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</si>
  <si>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</si>
  <si>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</si>
  <si>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</si>
  <si>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</si>
  <si>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</si>
  <si>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</si>
  <si>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</si>
  <si>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</si>
  <si>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</si>
  <si>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</si>
  <si>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</si>
  <si>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</si>
  <si>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</si>
  <si>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</si>
  <si>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</si>
  <si>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</si>
  <si>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</si>
  <si>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</si>
  <si>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</si>
  <si>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</si>
  <si>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</si>
  <si>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</si>
  <si>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</si>
  <si>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</si>
  <si>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</si>
  <si>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</si>
  <si>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</si>
  <si>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</si>
  <si>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</si>
  <si>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</si>
  <si>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</si>
  <si>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</si>
  <si>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</si>
  <si>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</si>
  <si>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</si>
  <si>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</si>
  <si>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</si>
  <si>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</si>
  <si>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</si>
  <si>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</si>
  <si>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</si>
  <si>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</si>
  <si>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</si>
  <si>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</si>
  <si>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</si>
  <si>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</si>
  <si>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</si>
  <si>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</si>
  <si>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</si>
  <si>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</si>
  <si>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</si>
  <si>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</si>
  <si>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</si>
  <si>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</si>
  <si>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</si>
  <si>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</si>
  <si>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</si>
  <si>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</si>
  <si>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</si>
  <si>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</si>
  <si>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</si>
  <si>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</si>
  <si>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</si>
  <si>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</si>
  <si>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</si>
  <si>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</si>
  <si>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</si>
  <si>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</si>
  <si>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</si>
  <si>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</si>
  <si>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</si>
  <si>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</si>
  <si>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</si>
  <si>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</si>
  <si>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</si>
  <si>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</si>
  <si>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</si>
  <si>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</si>
  <si>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</si>
  <si>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</si>
  <si>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</si>
  <si>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</si>
  <si>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</si>
  <si>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</si>
  <si>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</si>
  <si>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</si>
  <si>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</si>
  <si>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</si>
  <si>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</si>
  <si>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</si>
  <si>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</si>
  <si>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</si>
  <si>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</si>
  <si>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</si>
  <si>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</si>
  <si>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</si>
  <si>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</si>
  <si>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</si>
  <si>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</si>
  <si>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</si>
  <si>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</si>
  <si>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</si>
  <si>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</si>
  <si>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</si>
  <si>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</si>
  <si>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</si>
  <si>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</si>
  <si>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</si>
  <si>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</si>
  <si>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</si>
  <si>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</si>
  <si>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</si>
  <si>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</si>
  <si>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</si>
  <si>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</si>
  <si>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</si>
  <si>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</si>
  <si>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</si>
  <si>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</si>
  <si>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</si>
  <si>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</si>
  <si>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</si>
  <si>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</si>
  <si>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</si>
  <si>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</si>
  <si>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</si>
  <si>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</si>
  <si>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</si>
  <si>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</si>
  <si>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</si>
  <si>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</si>
  <si>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</si>
  <si>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</si>
  <si>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</si>
  <si>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</si>
  <si>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</si>
  <si>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</si>
  <si>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</si>
  <si>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</si>
  <si>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</si>
  <si>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</si>
  <si>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</si>
  <si>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</si>
  <si>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</si>
  <si>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</si>
  <si>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</si>
  <si>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</si>
  <si>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</si>
  <si>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</si>
  <si>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</si>
  <si>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</si>
  <si>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</si>
  <si>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</si>
  <si>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</si>
  <si>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</si>
  <si>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</si>
  <si>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</si>
  <si>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</si>
  <si>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</si>
  <si>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</si>
  <si>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</si>
  <si>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</si>
  <si>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</si>
  <si>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</si>
  <si>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</si>
  <si>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</si>
  <si>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</si>
  <si>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</si>
  <si>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</si>
  <si>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</si>
  <si>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</si>
  <si>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</si>
  <si>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</si>
  <si>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</si>
  <si>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</si>
  <si>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</si>
  <si>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</si>
  <si>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</si>
  <si>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</si>
  <si>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</si>
  <si>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</si>
  <si>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</si>
  <si>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</si>
  <si>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</si>
  <si>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</si>
  <si>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</si>
  <si>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</si>
  <si>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</si>
  <si>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</si>
  <si>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</si>
  <si>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</si>
  <si>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</si>
  <si>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</si>
  <si>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</si>
  <si>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</si>
  <si>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</si>
  <si>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</si>
  <si>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</si>
  <si>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</si>
  <si>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</si>
  <si>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</si>
  <si>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</si>
  <si>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</si>
  <si>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</si>
  <si>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</si>
  <si>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</si>
  <si>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</si>
  <si>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</si>
  <si>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</si>
  <si>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</si>
  <si>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</si>
  <si>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</si>
  <si>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</si>
  <si>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</si>
  <si>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</si>
  <si>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</si>
  <si>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</si>
  <si>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</si>
  <si>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</si>
  <si>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</si>
  <si>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</si>
  <si>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</si>
  <si>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</si>
  <si>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</si>
  <si>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</si>
  <si>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</si>
  <si>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</si>
  <si>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</si>
  <si>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</si>
  <si>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</si>
  <si>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</si>
  <si>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</si>
  <si>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</si>
  <si>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</si>
  <si>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</si>
  <si>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</si>
  <si>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</si>
  <si>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</si>
  <si>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</si>
  <si>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</si>
  <si>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</si>
  <si>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</si>
  <si>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</si>
  <si>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</si>
  <si>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</si>
  <si>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</si>
  <si>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</si>
  <si>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</si>
  <si>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</si>
  <si>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</si>
  <si>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</si>
  <si>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</si>
  <si>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</si>
  <si>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</si>
  <si>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</si>
  <si>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</si>
  <si>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</si>
  <si>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</si>
  <si>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</si>
  <si>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</si>
  <si>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</si>
  <si>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</si>
  <si>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</si>
  <si>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</si>
  <si>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</si>
  <si>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</si>
  <si>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</si>
  <si>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</si>
  <si>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</si>
  <si>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</si>
  <si>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</si>
  <si>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</si>
  <si>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</si>
  <si>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</si>
  <si>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</si>
  <si>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</si>
  <si>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</si>
  <si>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</si>
  <si>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</si>
  <si>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</si>
  <si>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</si>
  <si>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</si>
  <si>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</si>
  <si>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</si>
  <si>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</si>
  <si>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</si>
  <si>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</si>
  <si>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</si>
  <si>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</si>
  <si>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</si>
  <si>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</si>
  <si>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</si>
  <si>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</si>
  <si>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</si>
  <si>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</si>
  <si>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</si>
  <si>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</si>
  <si>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</si>
  <si>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</si>
  <si>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</si>
  <si>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</si>
  <si>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</si>
  <si>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</si>
  <si>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</si>
  <si>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</si>
  <si>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</si>
  <si>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</si>
  <si>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</si>
  <si>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</si>
  <si>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</si>
  <si>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</si>
  <si>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</si>
  <si>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</si>
  <si>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</si>
  <si>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</si>
  <si>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</si>
  <si>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</si>
  <si>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</si>
  <si>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</si>
  <si>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</si>
  <si>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</si>
  <si>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</si>
  <si>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</si>
  <si>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</si>
  <si>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</si>
  <si>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</si>
  <si>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</si>
  <si>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</si>
  <si>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</si>
  <si>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</si>
  <si>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</si>
  <si>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</si>
  <si>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</si>
  <si>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</si>
  <si>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</si>
  <si>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</si>
  <si>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</si>
  <si>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</si>
  <si>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</si>
  <si>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</si>
  <si>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</si>
  <si>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</si>
  <si>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</si>
  <si>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</si>
  <si>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</si>
  <si>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</si>
  <si>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</si>
  <si>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</si>
  <si>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</si>
  <si>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</si>
  <si>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</si>
  <si>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</si>
  <si>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</si>
  <si>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</si>
  <si>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</si>
  <si>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</si>
  <si>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</si>
  <si>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</si>
  <si>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</si>
  <si>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</si>
  <si>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</si>
  <si>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</si>
  <si>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</si>
  <si>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</si>
  <si>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</si>
  <si>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</si>
  <si>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</si>
  <si>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</si>
  <si>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</si>
  <si>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</si>
  <si>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</si>
  <si>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</si>
  <si>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</si>
  <si>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</si>
  <si>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</si>
  <si>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</si>
  <si>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</si>
  <si>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</si>
  <si>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</si>
  <si>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</si>
  <si>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</si>
  <si>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</si>
  <si>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</si>
  <si>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</si>
  <si>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</si>
  <si>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</si>
  <si>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</si>
  <si>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</si>
  <si>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</si>
  <si>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</si>
  <si>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</si>
  <si>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</si>
  <si>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</si>
  <si>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</si>
  <si>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</si>
  <si>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</si>
  <si>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</si>
  <si>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</si>
  <si>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</si>
  <si>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</si>
  <si>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</si>
  <si>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</si>
  <si>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</si>
  <si>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</si>
  <si>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</si>
  <si>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</si>
  <si>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</si>
  <si>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</si>
  <si>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</si>
  <si>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</si>
  <si>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</si>
  <si>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</si>
  <si>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</si>
  <si>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</si>
  <si>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</si>
  <si>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</si>
  <si>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</si>
  <si>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</si>
  <si>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</si>
  <si>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</si>
  <si>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</si>
  <si>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</si>
  <si>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</si>
  <si>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</si>
  <si>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</si>
  <si>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</si>
  <si>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</si>
  <si>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</si>
  <si>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</si>
  <si>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</si>
  <si>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</si>
  <si>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</si>
  <si>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</si>
  <si>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</si>
  <si>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</si>
  <si>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</si>
  <si>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</si>
  <si>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</si>
  <si>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</si>
  <si>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</si>
  <si>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</si>
  <si>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</si>
  <si>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</si>
  <si>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</si>
  <si>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</si>
  <si>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</si>
  <si>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</si>
  <si>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</si>
  <si>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</si>
  <si>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</si>
  <si>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</si>
  <si>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</si>
  <si>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</si>
  <si>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</si>
  <si>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</si>
  <si>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</si>
  <si>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</si>
  <si>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</si>
  <si>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</si>
  <si>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</si>
  <si>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</si>
  <si>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</si>
  <si>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</si>
  <si>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</si>
  <si>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</si>
  <si>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</si>
  <si>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</si>
  <si>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</si>
  <si>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</si>
  <si>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</si>
  <si>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</si>
  <si>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</si>
  <si>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</si>
  <si>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</si>
  <si>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</si>
  <si>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</si>
  <si>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</si>
  <si>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</si>
  <si>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</si>
  <si>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</si>
  <si>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</si>
  <si>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</si>
  <si>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</si>
  <si>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</si>
  <si>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</si>
  <si>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</si>
  <si>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</si>
  <si>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</si>
  <si>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</si>
  <si>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</si>
  <si>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</si>
  <si>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</si>
  <si>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</si>
  <si>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</si>
  <si>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</si>
  <si>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</si>
  <si>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</si>
  <si>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</si>
  <si>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</si>
  <si>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</si>
  <si>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</si>
  <si>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</si>
  <si>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</si>
  <si>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</si>
  <si>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</si>
  <si>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</si>
  <si>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</si>
  <si>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</si>
  <si>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</si>
  <si>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</si>
  <si>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</si>
  <si>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</si>
  <si>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</si>
  <si>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</si>
  <si>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</si>
  <si>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</si>
  <si>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</si>
  <si>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</si>
  <si>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</si>
  <si>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</si>
  <si>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</si>
  <si>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</si>
  <si>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</si>
  <si>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</si>
  <si>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</si>
  <si>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</si>
  <si>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</si>
  <si>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</si>
  <si>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</si>
  <si>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</si>
  <si>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</si>
  <si>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</si>
  <si>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</si>
  <si>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</si>
  <si>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</si>
  <si>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</si>
  <si>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</si>
  <si>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</si>
  <si>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</si>
  <si>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</si>
  <si>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</si>
  <si>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</si>
  <si>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</si>
  <si>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</si>
  <si>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</si>
  <si>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</si>
  <si>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</si>
  <si>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</si>
  <si>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</si>
  <si>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</si>
  <si>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</si>
  <si>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</si>
  <si>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</si>
  <si>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</si>
  <si>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</si>
  <si>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</si>
  <si>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</si>
  <si>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</si>
  <si>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</si>
  <si>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</si>
  <si>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</si>
  <si>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</si>
  <si>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</si>
  <si>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</si>
  <si>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</si>
  <si>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</si>
  <si>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</si>
  <si>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</si>
  <si>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</si>
  <si>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</si>
  <si>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</si>
  <si>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</si>
  <si>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</si>
  <si>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</si>
  <si>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</si>
  <si>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</si>
  <si>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</si>
  <si>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</si>
  <si>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</si>
  <si>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</si>
  <si>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</si>
  <si>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</si>
  <si>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</si>
  <si>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</si>
  <si>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</si>
  <si>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</si>
  <si>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</si>
  <si>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</si>
  <si>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</si>
  <si>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</si>
  <si>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</si>
  <si>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</si>
  <si>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</si>
  <si>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</si>
  <si>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</si>
  <si>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</si>
  <si>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</si>
  <si>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</si>
  <si>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</si>
  <si>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</si>
  <si>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</si>
  <si>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</si>
  <si>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</si>
  <si>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</si>
  <si>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</si>
  <si>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</si>
  <si>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</si>
  <si>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</si>
  <si>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</si>
  <si>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</si>
  <si>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</si>
  <si>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</si>
  <si>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</si>
  <si>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</si>
  <si>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</si>
  <si>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</si>
  <si>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</si>
  <si>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</si>
  <si>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</si>
  <si>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</si>
  <si>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</si>
  <si>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</si>
  <si>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</si>
  <si>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</si>
  <si>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</si>
  <si>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</si>
  <si>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</si>
  <si>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</si>
  <si>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</si>
  <si>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</si>
  <si>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</si>
  <si>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</si>
  <si>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</si>
  <si>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</si>
  <si>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</si>
  <si>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</si>
  <si>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</si>
  <si>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</si>
  <si>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</si>
  <si>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</si>
  <si>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</si>
  <si>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</si>
  <si>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</si>
  <si>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</si>
  <si>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</si>
  <si>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</si>
  <si>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</si>
  <si>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</si>
  <si>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</si>
  <si>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</si>
  <si>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</si>
  <si>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</si>
  <si>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</si>
  <si>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</si>
  <si>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</si>
  <si>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</si>
  <si>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</si>
  <si>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</si>
  <si>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</si>
  <si>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</si>
  <si>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</si>
  <si>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</si>
  <si>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</si>
  <si>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</si>
  <si>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</si>
  <si>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</si>
  <si>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</si>
  <si>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</si>
  <si>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</si>
  <si>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</si>
  <si>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</si>
  <si>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</si>
  <si>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</si>
  <si>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</si>
  <si>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</si>
  <si>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</si>
  <si>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</si>
  <si>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</si>
  <si>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</si>
  <si>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</si>
  <si>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</si>
  <si>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</si>
  <si>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</si>
  <si>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</si>
  <si>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</si>
  <si>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</si>
  <si>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</si>
  <si>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</si>
  <si>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</si>
  <si>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</si>
  <si>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</si>
  <si>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</si>
  <si>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</si>
  <si>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</si>
  <si>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</si>
  <si>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</si>
  <si>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</si>
  <si>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</si>
  <si>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</si>
  <si>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</si>
  <si>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</si>
  <si>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</si>
  <si>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</si>
  <si>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</si>
  <si>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</si>
  <si>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</si>
  <si>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</si>
  <si>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</si>
  <si>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</si>
  <si>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</si>
  <si>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</si>
  <si>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</si>
  <si>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</si>
  <si>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</si>
  <si>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</si>
  <si>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</si>
  <si>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</si>
  <si>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</si>
  <si>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</si>
  <si>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</si>
  <si>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</si>
  <si>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</si>
  <si>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</si>
  <si>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</si>
  <si>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</si>
  <si>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</si>
  <si>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</si>
  <si>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</si>
  <si>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</si>
  <si>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</si>
  <si>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</si>
  <si>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</si>
  <si>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</si>
  <si>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</si>
  <si>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</si>
  <si>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</si>
  <si>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</si>
  <si>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</si>
  <si>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</si>
  <si>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</si>
  <si>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</si>
  <si>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</si>
  <si>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</si>
  <si>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</si>
  <si>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</si>
  <si>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</si>
  <si>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</si>
  <si>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</si>
  <si>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</si>
  <si>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</si>
  <si>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</si>
  <si>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</si>
  <si>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</si>
  <si>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</si>
  <si>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</si>
  <si>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</si>
  <si>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</si>
  <si>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</si>
  <si>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</si>
  <si>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</si>
  <si>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</si>
  <si>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</si>
  <si>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</si>
  <si>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</si>
  <si>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</si>
  <si>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</si>
  <si>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</si>
  <si>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</si>
  <si>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</si>
  <si>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</si>
  <si>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</si>
  <si>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</si>
  <si>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</si>
  <si>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</si>
  <si>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</si>
  <si>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</si>
  <si>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</si>
  <si>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</si>
  <si>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</si>
  <si>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</si>
  <si>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</si>
  <si>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</si>
  <si>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</si>
  <si>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</si>
  <si>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</si>
  <si>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</si>
  <si>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</si>
  <si>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</si>
  <si>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</si>
  <si>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</si>
  <si>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</si>
  <si>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</si>
  <si>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</si>
  <si>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</si>
  <si>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</si>
  <si>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</si>
  <si>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</si>
  <si>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</si>
  <si>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</si>
  <si>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</si>
  <si>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</si>
  <si>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</si>
  <si>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</si>
  <si>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</si>
  <si>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</si>
  <si>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</si>
  <si>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</si>
  <si>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</si>
  <si>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</si>
  <si>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</si>
  <si>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</si>
  <si>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</si>
  <si>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</si>
  <si>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</si>
  <si>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</si>
  <si>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</si>
  <si>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</si>
  <si>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</si>
  <si>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</si>
  <si>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</si>
  <si>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</si>
  <si>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</si>
  <si>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</si>
  <si>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</si>
  <si>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</si>
  <si>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</si>
  <si>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</si>
  <si>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</si>
  <si>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</si>
  <si>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</si>
  <si>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</si>
  <si>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</si>
  <si>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</si>
  <si>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</si>
  <si>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</si>
  <si>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</si>
  <si>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</si>
  <si>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</si>
  <si>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</si>
  <si>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</si>
  <si>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</si>
  <si>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</si>
  <si>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</si>
  <si>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</si>
  <si>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</si>
  <si>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</si>
  <si>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</si>
  <si>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</si>
  <si>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</si>
  <si>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</si>
  <si>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</si>
  <si>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</si>
  <si>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</si>
  <si>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</si>
  <si>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</si>
  <si>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</si>
  <si>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</si>
  <si>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</si>
  <si>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</si>
  <si>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</si>
  <si>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</si>
  <si>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</si>
  <si>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</si>
  <si>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</si>
  <si>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</si>
  <si>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</si>
  <si>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</si>
  <si>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</si>
  <si>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</si>
  <si>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</si>
  <si>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</si>
  <si>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</si>
  <si>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</si>
  <si>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</si>
  <si>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</si>
  <si>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</si>
  <si>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</si>
  <si>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</si>
  <si>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</si>
  <si>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</si>
  <si>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</si>
  <si>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</si>
  <si>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</si>
  <si>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</si>
  <si>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</si>
  <si>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</si>
  <si>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</si>
  <si>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</si>
  <si>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</si>
  <si>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</si>
  <si>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</si>
  <si>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</si>
  <si>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</si>
  <si>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</si>
  <si>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</si>
  <si>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</si>
  <si>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</si>
  <si>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</si>
  <si>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</si>
  <si>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</si>
  <si>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</si>
  <si>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</si>
  <si>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</si>
  <si>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</si>
  <si>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</si>
  <si>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</si>
  <si>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</si>
  <si>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</si>
  <si>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</si>
  <si>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</si>
  <si>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</si>
  <si>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</si>
  <si>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</si>
  <si>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</si>
  <si>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</si>
  <si>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</si>
  <si>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</si>
  <si>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</si>
  <si>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</si>
  <si>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</si>
  <si>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</si>
  <si>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</si>
  <si>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</si>
  <si>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</si>
  <si>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</si>
  <si>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</si>
  <si>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</si>
  <si>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</si>
  <si>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</si>
  <si>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</si>
  <si>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</si>
  <si>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</si>
  <si>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</si>
  <si>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</si>
  <si>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</si>
  <si>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</si>
  <si>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</si>
  <si>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</si>
  <si>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</si>
  <si>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</si>
  <si>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</si>
  <si>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</si>
  <si>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</si>
  <si>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</si>
  <si>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</si>
  <si>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</si>
  <si>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</si>
  <si>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</si>
  <si>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</si>
  <si>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</si>
  <si>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</si>
  <si>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</si>
  <si>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</si>
  <si>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</si>
  <si>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</si>
  <si>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</si>
  <si>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</si>
  <si>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</si>
  <si>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</si>
  <si>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</si>
  <si>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</si>
  <si>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</si>
  <si>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</si>
  <si>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</si>
  <si>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</si>
  <si>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</si>
  <si>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</si>
  <si>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</si>
  <si>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</si>
  <si>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</si>
  <si>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</si>
  <si>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</si>
  <si>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</si>
  <si>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</si>
  <si>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</si>
  <si>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</si>
  <si>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</si>
  <si>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</si>
  <si>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</si>
  <si>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</si>
  <si>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</si>
  <si>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</si>
  <si>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</si>
  <si>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</si>
  <si>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</si>
  <si>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</si>
  <si>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</si>
  <si>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</si>
  <si>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</si>
  <si>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</si>
  <si>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</si>
  <si>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</si>
  <si>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</si>
  <si>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</si>
  <si>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</si>
  <si>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</si>
  <si>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</si>
  <si>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</si>
  <si>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</si>
  <si>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</si>
  <si>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</si>
  <si>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</si>
  <si>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</si>
  <si>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</si>
  <si>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</si>
  <si>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</si>
  <si>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</si>
  <si>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</si>
  <si>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</si>
  <si>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</si>
  <si>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</si>
  <si>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</si>
  <si>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</si>
  <si>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</si>
  <si>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</si>
  <si>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</si>
  <si>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</si>
  <si>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</si>
  <si>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</si>
  <si>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</si>
  <si>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</si>
  <si>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</si>
  <si>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</si>
  <si>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</si>
  <si>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</si>
  <si>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</si>
  <si>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</si>
  <si>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</si>
  <si>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</si>
  <si>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</si>
  <si>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</si>
  <si>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</si>
  <si>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</si>
  <si>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</si>
  <si>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</si>
  <si>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</si>
  <si>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</si>
  <si>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</si>
  <si>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</si>
  <si>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</si>
  <si>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</si>
  <si>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</si>
  <si>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</si>
  <si>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</si>
  <si>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</si>
  <si>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</si>
  <si>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</si>
  <si>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</si>
  <si>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</si>
  <si>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</si>
  <si>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</si>
  <si>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</si>
  <si>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</si>
  <si>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</si>
  <si>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</si>
  <si>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</si>
  <si>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</si>
  <si>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</si>
  <si>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</si>
  <si>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</si>
  <si>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</si>
  <si>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</si>
  <si>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</si>
  <si>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</si>
  <si>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</si>
  <si>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</si>
  <si>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</si>
  <si>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</si>
  <si>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</si>
  <si>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</si>
  <si>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</si>
  <si>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</si>
  <si>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</si>
  <si>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</si>
  <si>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</si>
  <si>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</si>
  <si>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</si>
  <si>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</si>
  <si>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</si>
  <si>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</si>
  <si>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</si>
  <si>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</si>
  <si>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</si>
  <si>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</si>
  <si>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</si>
  <si>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</si>
  <si>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</si>
  <si>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</si>
  <si>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</si>
  <si>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</si>
  <si>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</si>
  <si>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</si>
  <si>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</si>
  <si>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</si>
  <si>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</si>
  <si>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</si>
  <si>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</si>
  <si>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</si>
  <si>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</si>
  <si>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</si>
  <si>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</si>
  <si>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</si>
  <si>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</si>
  <si>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</si>
  <si>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</si>
  <si>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</si>
  <si>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</si>
  <si>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</si>
  <si>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</si>
  <si>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</si>
  <si>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</si>
  <si>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</si>
  <si>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</si>
  <si>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</si>
  <si>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</si>
  <si>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</si>
  <si>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</si>
  <si>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</si>
  <si>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</si>
  <si>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</si>
  <si>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</si>
  <si>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</si>
  <si>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</si>
  <si>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</si>
  <si>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</si>
  <si>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</si>
  <si>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</si>
  <si>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</si>
  <si>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</si>
  <si>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</si>
  <si>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</si>
  <si>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</si>
  <si>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</si>
  <si>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</si>
  <si>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</si>
  <si>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</si>
  <si>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</si>
  <si>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</si>
  <si>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</si>
  <si>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</si>
  <si>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</si>
  <si>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</si>
  <si>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</si>
  <si>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</si>
  <si>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</si>
  <si>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</si>
  <si>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</si>
  <si>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</si>
  <si>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</si>
  <si>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</si>
  <si>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</si>
  <si>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</si>
  <si>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</si>
  <si>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</si>
  <si>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</si>
  <si>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</si>
  <si>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</si>
  <si>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</si>
  <si>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</si>
  <si>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</si>
  <si>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</si>
  <si>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</si>
  <si>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</si>
  <si>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</si>
  <si>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</si>
  <si>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</si>
  <si>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</si>
  <si>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</si>
  <si>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</si>
  <si>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</si>
  <si>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</si>
  <si>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</si>
  <si>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</si>
  <si>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</si>
  <si>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</si>
  <si>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</si>
  <si>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</si>
  <si>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</si>
  <si>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</si>
  <si>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</si>
  <si>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</si>
  <si>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</si>
  <si>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</si>
  <si>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</si>
  <si>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</si>
  <si>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</si>
  <si>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</si>
  <si>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</si>
  <si>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</si>
  <si>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</si>
  <si>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</si>
  <si>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</si>
  <si>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</si>
  <si>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</si>
  <si>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</si>
  <si>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</si>
  <si>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</si>
  <si>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</si>
  <si>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</si>
  <si>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</si>
  <si>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</si>
  <si>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</si>
  <si>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</si>
  <si>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</si>
  <si>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</si>
  <si>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</si>
  <si>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</si>
  <si>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</si>
  <si>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</si>
  <si>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</si>
  <si>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</si>
  <si>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</si>
  <si>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</si>
  <si>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</si>
  <si>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</si>
  <si>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</si>
  <si>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</si>
  <si>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</si>
  <si>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</si>
  <si>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</si>
  <si>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</si>
  <si>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</si>
  <si>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</si>
  <si>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</si>
  <si>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</si>
  <si>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</si>
  <si>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</si>
  <si>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</si>
  <si>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</si>
  <si>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</si>
  <si>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</si>
  <si>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</si>
  <si>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</si>
  <si>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</si>
  <si>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</si>
  <si>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</si>
  <si>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</si>
  <si>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</si>
  <si>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</si>
  <si>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</si>
  <si>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</si>
  <si>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</si>
  <si>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</si>
  <si>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</si>
  <si>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</si>
  <si>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</si>
  <si>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</si>
  <si>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</si>
  <si>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</si>
  <si>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</si>
  <si>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</si>
  <si>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</si>
  <si>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</si>
  <si>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</si>
  <si>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</si>
  <si>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</si>
  <si>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</si>
  <si>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</si>
  <si>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</si>
  <si>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</si>
  <si>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</si>
  <si>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</si>
  <si>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</si>
  <si>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</si>
  <si>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</si>
  <si>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</si>
  <si>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</si>
  <si>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</si>
  <si>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</si>
  <si>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</si>
  <si>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</si>
  <si>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</si>
  <si>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</si>
  <si>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</si>
  <si>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</si>
  <si>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</si>
  <si>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</si>
  <si>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</si>
  <si>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</si>
  <si>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</si>
  <si>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</si>
  <si>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</si>
  <si>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</si>
  <si>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</si>
  <si>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</si>
  <si>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</si>
  <si>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</si>
  <si>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</si>
  <si>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</si>
  <si>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</si>
  <si>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</si>
  <si>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</si>
  <si>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</si>
  <si>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</si>
  <si>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</si>
  <si>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</si>
  <si>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</si>
  <si>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</si>
  <si>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</si>
  <si>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</si>
  <si>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</si>
  <si>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</si>
  <si>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</si>
  <si>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</si>
  <si>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</si>
  <si>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</si>
  <si>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</si>
  <si>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</si>
  <si>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</si>
  <si>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</si>
  <si>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</si>
  <si>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</si>
  <si>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</si>
  <si>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</si>
  <si>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</si>
  <si>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</si>
  <si>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</si>
  <si>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</si>
  <si>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</si>
  <si>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</si>
  <si>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</si>
  <si>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</si>
  <si>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</si>
  <si>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</si>
  <si>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</si>
  <si>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</si>
  <si>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</si>
  <si>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</si>
  <si>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</si>
  <si>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</si>
  <si>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</si>
  <si>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</si>
  <si>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</si>
  <si>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</si>
  <si>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</si>
  <si>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</si>
  <si>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</si>
  <si>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</si>
  <si>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</si>
  <si>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</si>
  <si>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</si>
  <si>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</si>
  <si>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</si>
  <si>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</si>
  <si>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</si>
  <si>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</si>
  <si>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</si>
  <si>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</si>
  <si>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</si>
  <si>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</si>
  <si>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</si>
  <si>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</si>
  <si>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</si>
  <si>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</si>
  <si>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</si>
  <si>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</si>
  <si>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</si>
  <si>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</si>
  <si>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</si>
  <si>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</si>
  <si>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</si>
  <si>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</si>
  <si>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</si>
  <si>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</si>
  <si>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</si>
  <si>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</si>
  <si>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</si>
  <si>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</si>
  <si>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</si>
  <si>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</si>
  <si>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</si>
  <si>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</si>
  <si>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</si>
  <si>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</si>
  <si>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</si>
  <si>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</si>
  <si>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</si>
  <si>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</si>
  <si>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</si>
  <si>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</si>
  <si>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</si>
  <si>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</si>
  <si>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</si>
  <si>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</si>
  <si>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</si>
  <si>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</si>
  <si>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</si>
  <si>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</si>
  <si>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</si>
  <si>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</si>
  <si>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</si>
  <si>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</si>
  <si>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</si>
  <si>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</si>
  <si>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</si>
  <si>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</si>
  <si>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</si>
  <si>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</si>
  <si>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</si>
  <si>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</si>
  <si>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</si>
  <si>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</si>
  <si>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</si>
  <si>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</si>
  <si>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</si>
  <si>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</si>
  <si>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</si>
  <si>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</si>
  <si>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</si>
  <si>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</si>
  <si>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</si>
  <si>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</si>
  <si>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</si>
  <si>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</si>
  <si>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</si>
  <si>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</si>
  <si>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</si>
  <si>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</si>
  <si>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</si>
  <si>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</si>
  <si>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</si>
  <si>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</si>
  <si>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</si>
  <si>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</si>
  <si>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</si>
  <si>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</si>
  <si>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</si>
  <si>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</si>
  <si>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</si>
  <si>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</si>
  <si>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</si>
  <si>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</si>
  <si>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</si>
  <si>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</si>
  <si>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</si>
  <si>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</si>
  <si>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</si>
  <si>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</si>
  <si>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</si>
  <si>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</si>
  <si>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</si>
  <si>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</si>
  <si>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</si>
  <si>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</si>
  <si>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</si>
  <si>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</si>
  <si>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</si>
  <si>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</si>
  <si>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</si>
  <si>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</si>
  <si>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</si>
  <si>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</si>
  <si>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</si>
  <si>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</si>
  <si>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</si>
  <si>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</si>
  <si>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</si>
  <si>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</si>
  <si>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</si>
  <si>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</si>
  <si>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</si>
  <si>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</si>
  <si>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</si>
  <si>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</si>
  <si>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</si>
  <si>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</si>
  <si>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</si>
  <si>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</si>
  <si>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</si>
  <si>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</si>
  <si>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</si>
  <si>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</si>
  <si>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</si>
  <si>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</si>
  <si>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</si>
  <si>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</si>
  <si>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</si>
  <si>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</si>
  <si>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</si>
  <si>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</si>
  <si>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</si>
  <si>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</si>
  <si>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</si>
  <si>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</si>
  <si>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</si>
  <si>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</si>
  <si>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</si>
  <si>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</si>
  <si>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</si>
  <si>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</si>
  <si>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</si>
  <si>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</si>
  <si>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</si>
  <si>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</si>
  <si>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</si>
  <si>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</si>
  <si>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</si>
  <si>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</si>
  <si>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</si>
  <si>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</si>
  <si>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</si>
  <si>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</si>
  <si>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</si>
  <si>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</si>
  <si>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</si>
  <si>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</si>
  <si>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</si>
  <si>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</si>
  <si>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</si>
  <si>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</si>
  <si>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</si>
  <si>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</si>
  <si>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</si>
  <si>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</si>
  <si>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</si>
  <si>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</si>
  <si>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</si>
  <si>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</si>
  <si>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</si>
  <si>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</si>
  <si>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</si>
  <si>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</si>
  <si>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</si>
  <si>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</si>
  <si>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</si>
  <si>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</si>
  <si>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</si>
  <si>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</si>
  <si>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</si>
  <si>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</si>
  <si>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</si>
  <si>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</si>
  <si>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</si>
  <si>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</si>
  <si>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</si>
  <si>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</si>
  <si>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</si>
  <si>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</si>
  <si>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</si>
  <si>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</si>
  <si>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</si>
  <si>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</si>
  <si>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</si>
  <si>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</si>
  <si>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</si>
  <si>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</si>
  <si>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</si>
  <si>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</si>
  <si>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</si>
  <si>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</si>
  <si>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</si>
  <si>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</si>
  <si>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</si>
  <si>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</si>
  <si>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</si>
  <si>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</si>
  <si>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</si>
  <si>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</si>
  <si>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</si>
  <si>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</si>
  <si>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</si>
  <si>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</si>
  <si>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</si>
  <si>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</si>
  <si>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</si>
  <si>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</si>
  <si>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</si>
  <si>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</si>
  <si>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</si>
  <si>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</si>
  <si>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</si>
  <si>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</si>
  <si>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</si>
  <si>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</si>
  <si>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</si>
  <si>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</si>
  <si>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</si>
  <si>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</si>
  <si>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</si>
  <si>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</si>
  <si>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</si>
  <si>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</si>
  <si>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</si>
  <si>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</si>
  <si>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</si>
  <si>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</si>
  <si>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</si>
  <si>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</si>
  <si>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</si>
  <si>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</si>
  <si>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</si>
  <si>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</si>
  <si>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</si>
  <si>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</si>
  <si>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</si>
  <si>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</si>
  <si>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</si>
  <si>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</si>
  <si>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</si>
  <si>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</si>
  <si>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</si>
  <si>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</si>
  <si>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</si>
  <si>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</si>
  <si>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</si>
  <si>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</si>
  <si>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</si>
  <si>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</si>
  <si>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</si>
  <si>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</si>
  <si>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</si>
  <si>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</si>
  <si>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</si>
  <si>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</si>
  <si>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</si>
  <si>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</si>
  <si>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</si>
  <si>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</si>
  <si>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</si>
  <si>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</si>
  <si>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</si>
  <si>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</si>
  <si>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</si>
  <si>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</si>
  <si>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</si>
  <si>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</si>
  <si>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</si>
  <si>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</si>
  <si>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</si>
  <si>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</si>
  <si>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</si>
  <si>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</si>
  <si>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</si>
  <si>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</si>
  <si>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</si>
  <si>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</si>
  <si>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</si>
  <si>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</si>
  <si>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</si>
  <si>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</si>
  <si>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</si>
  <si>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</si>
  <si>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</si>
  <si>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</si>
  <si>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</si>
  <si>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</si>
  <si>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</si>
  <si>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</si>
  <si>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</si>
  <si>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</si>
  <si>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</si>
  <si>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</si>
  <si>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</si>
  <si>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</si>
  <si>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</si>
  <si>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</si>
  <si>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</si>
  <si>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</si>
  <si>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</si>
  <si>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</si>
  <si>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</si>
  <si>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</si>
  <si>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</si>
  <si>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</si>
  <si>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</si>
  <si>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</si>
  <si>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</si>
  <si>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</si>
  <si>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</si>
  <si>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</si>
  <si>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</si>
  <si>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</si>
  <si>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</si>
  <si>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</si>
  <si>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</si>
  <si>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</si>
  <si>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</si>
  <si>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</si>
  <si>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</si>
  <si>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</si>
  <si>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</si>
  <si>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</si>
  <si>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</si>
  <si>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</si>
  <si>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</si>
  <si>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</si>
  <si>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</si>
  <si>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</si>
  <si>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</si>
  <si>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</si>
  <si>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</si>
  <si>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</si>
  <si>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</si>
  <si>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</si>
  <si>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</si>
  <si>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</si>
  <si>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</si>
  <si>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</si>
  <si>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</si>
  <si>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</si>
  <si>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</si>
  <si>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</si>
  <si>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</si>
  <si>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</si>
  <si>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</si>
  <si>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</si>
  <si>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</si>
  <si>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</si>
  <si>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</si>
  <si>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</si>
  <si>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</si>
  <si>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</si>
  <si>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</si>
  <si>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</si>
  <si>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</si>
  <si>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</si>
  <si>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</si>
  <si>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</si>
  <si>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</si>
  <si>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</si>
  <si>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</si>
  <si>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</si>
  <si>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</si>
  <si>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</si>
  <si>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</si>
  <si>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</si>
  <si>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</si>
  <si>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</si>
  <si>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</si>
  <si>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</si>
  <si>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</si>
  <si>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</si>
  <si>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</si>
  <si>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</si>
  <si>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</si>
  <si>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</si>
  <si>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</si>
  <si>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</si>
  <si>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</si>
  <si>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</si>
  <si>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</si>
  <si>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</si>
  <si>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</si>
  <si>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</si>
  <si>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</si>
  <si>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</si>
  <si>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</si>
  <si>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</si>
  <si>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</si>
  <si>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</si>
  <si>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</si>
  <si>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</si>
  <si>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</si>
  <si>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</si>
  <si>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</si>
  <si>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</si>
  <si>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</si>
  <si>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</si>
  <si>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</si>
  <si>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</si>
  <si>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</si>
  <si>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</si>
  <si>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</si>
  <si>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</si>
  <si>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</si>
  <si>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</si>
  <si>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</si>
  <si>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</si>
  <si>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</si>
  <si>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</si>
  <si>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</si>
  <si>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</si>
  <si>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</si>
  <si>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</si>
  <si>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</si>
  <si>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</si>
  <si>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</si>
  <si>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</si>
  <si>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</si>
  <si>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</si>
  <si>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</si>
  <si>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</si>
  <si>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</si>
  <si>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</si>
  <si>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</si>
  <si>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</si>
  <si>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</si>
  <si>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</si>
  <si>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</si>
  <si>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</si>
  <si>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</si>
  <si>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</si>
  <si>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</si>
  <si>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</si>
  <si>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</si>
  <si>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</si>
  <si>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</si>
  <si>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</si>
  <si>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</si>
  <si>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</si>
  <si>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</si>
  <si>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</si>
  <si>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</si>
  <si>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</si>
  <si>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</si>
  <si>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</si>
  <si>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</si>
  <si>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</si>
  <si>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</si>
  <si>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</si>
  <si>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</si>
  <si>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</si>
  <si>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</si>
  <si>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</si>
  <si>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</si>
  <si>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</si>
  <si>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</si>
  <si>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</si>
  <si>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</si>
  <si>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</si>
  <si>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</si>
  <si>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</si>
  <si>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</si>
  <si>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</si>
  <si>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</si>
  <si>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</si>
  <si>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</si>
  <si>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</si>
  <si>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</si>
  <si>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</si>
  <si>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</si>
  <si>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</si>
  <si>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</si>
  <si>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</si>
  <si>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</si>
  <si>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</si>
  <si>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</si>
  <si>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</si>
  <si>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</si>
  <si>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</si>
  <si>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</si>
  <si>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</si>
  <si>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</si>
  <si>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</si>
  <si>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</si>
  <si>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</si>
  <si>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</si>
  <si>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</si>
  <si>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</si>
  <si>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</si>
  <si>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</si>
  <si>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</si>
  <si>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</si>
  <si>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</si>
  <si>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</si>
  <si>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</si>
  <si>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</si>
  <si>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</si>
  <si>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</si>
  <si>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</si>
  <si>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</si>
  <si>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</si>
  <si>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</si>
  <si>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</si>
  <si>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</si>
  <si>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</si>
  <si>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</si>
  <si>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</si>
  <si>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</si>
  <si>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</si>
  <si>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</si>
  <si>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</si>
  <si>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</si>
  <si>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</si>
  <si>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</si>
  <si>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</si>
  <si>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</si>
  <si>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</si>
  <si>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</si>
  <si>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</si>
  <si>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</si>
  <si>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</si>
  <si>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</si>
  <si>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</si>
  <si>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</si>
  <si>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</si>
  <si>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</si>
  <si>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</si>
  <si>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</si>
  <si>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</si>
  <si>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</si>
  <si>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</si>
  <si>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</si>
  <si>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</si>
  <si>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</si>
  <si>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</si>
  <si>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</si>
  <si>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</si>
  <si>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</si>
  <si>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</si>
  <si>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</si>
  <si>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</si>
  <si>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</si>
  <si>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</si>
  <si>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</si>
  <si>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</si>
  <si>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</si>
  <si>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</si>
  <si>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</si>
  <si>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</si>
  <si>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</si>
  <si>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</si>
  <si>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</si>
  <si>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</si>
  <si>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</si>
  <si>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</si>
  <si>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</si>
  <si>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</si>
  <si>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</si>
  <si>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</si>
  <si>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</si>
  <si>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</si>
  <si>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</si>
  <si>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</si>
  <si>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</si>
  <si>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</si>
  <si>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</si>
  <si>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</si>
  <si>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</si>
  <si>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</si>
  <si>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</si>
  <si>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</si>
  <si>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</si>
  <si>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</si>
  <si>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</si>
  <si>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</si>
  <si>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</si>
  <si>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</si>
  <si>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</si>
  <si>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</si>
  <si>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</si>
  <si>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</si>
  <si>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</si>
  <si>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</si>
  <si>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</si>
  <si>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</si>
  <si>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</si>
  <si>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</si>
  <si>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</si>
  <si>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</si>
  <si>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</si>
  <si>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</si>
  <si>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</si>
  <si>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</si>
  <si>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</si>
  <si>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</si>
  <si>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</si>
  <si>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</si>
  <si>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</si>
  <si>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</si>
  <si>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</si>
  <si>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</si>
  <si>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</si>
  <si>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</si>
  <si>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</si>
  <si>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</si>
  <si>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</si>
  <si>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</si>
  <si>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</si>
  <si>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</si>
  <si>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</si>
  <si>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</si>
  <si>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</si>
  <si>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</si>
  <si>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</si>
  <si>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</si>
  <si>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</si>
  <si>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</si>
  <si>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</si>
  <si>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</si>
  <si>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</si>
  <si>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</si>
  <si>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</si>
  <si>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</si>
  <si>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</si>
  <si>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</si>
  <si>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</si>
  <si>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</si>
  <si>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</si>
  <si>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</si>
  <si>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</si>
  <si>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</si>
  <si>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</si>
  <si>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</si>
  <si>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</si>
  <si>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</si>
  <si>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</si>
  <si>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</si>
  <si>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</si>
  <si>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</si>
  <si>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</si>
  <si>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</si>
  <si>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</si>
  <si>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</si>
  <si>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</si>
  <si>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</si>
  <si>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</si>
  <si>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</si>
  <si>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</si>
  <si>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</si>
  <si>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</si>
  <si>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</si>
  <si>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</si>
  <si>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</si>
  <si>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</si>
  <si>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</si>
  <si>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</si>
  <si>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</si>
  <si>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</si>
  <si>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</si>
  <si>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</si>
  <si>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</si>
  <si>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</si>
  <si>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</si>
  <si>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</si>
  <si>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</si>
  <si>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</si>
  <si>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</si>
  <si>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</si>
  <si>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</si>
  <si>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</si>
  <si>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</si>
  <si>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</si>
  <si>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</si>
  <si>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</si>
  <si>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</si>
  <si>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</si>
  <si>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</si>
  <si>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</si>
  <si>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</si>
  <si>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</si>
  <si>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</si>
  <si>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</si>
  <si>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</si>
  <si>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</si>
  <si>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</si>
  <si>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</si>
  <si>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</si>
  <si>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</si>
  <si>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</si>
  <si>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</si>
  <si>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</si>
  <si>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</si>
  <si>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</si>
  <si>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</si>
  <si>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</si>
  <si>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</si>
  <si>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</si>
  <si>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</si>
  <si>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</si>
  <si>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</si>
  <si>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</si>
  <si>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</si>
  <si>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</si>
  <si>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</si>
  <si>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</si>
  <si>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</si>
  <si>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</si>
  <si>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</si>
  <si>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</si>
  <si>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</si>
  <si>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</si>
  <si>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</si>
  <si>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</si>
  <si>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</si>
  <si>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</si>
  <si>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</si>
  <si>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</si>
  <si>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</si>
  <si>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</si>
  <si>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</si>
  <si>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</si>
  <si>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</si>
  <si>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</si>
  <si>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</si>
  <si>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</si>
  <si>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</si>
  <si>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</si>
  <si>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</si>
  <si>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</si>
  <si>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</si>
  <si>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</si>
  <si>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</si>
  <si>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</si>
  <si>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</si>
  <si>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</si>
  <si>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</si>
  <si>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</si>
  <si>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</si>
  <si>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</si>
  <si>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</si>
  <si>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</si>
  <si>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</si>
  <si>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</si>
  <si>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</si>
  <si>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</si>
  <si>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</si>
  <si>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</si>
  <si>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</si>
  <si>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</si>
  <si>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</si>
  <si>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</si>
  <si>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</si>
  <si>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</si>
  <si>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</si>
  <si>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</si>
  <si>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</si>
  <si>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</si>
  <si>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</si>
  <si>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</si>
  <si>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</si>
  <si>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</si>
  <si>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</si>
  <si>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</si>
  <si>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</si>
  <si>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</si>
  <si>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</si>
  <si>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</si>
  <si>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</si>
  <si>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</si>
  <si>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</si>
  <si>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</si>
  <si>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</si>
  <si>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</si>
  <si>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</si>
  <si>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</si>
  <si>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</si>
  <si>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</si>
  <si>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</si>
  <si>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</si>
  <si>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</si>
  <si>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</si>
  <si>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</si>
  <si>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</si>
  <si>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</si>
  <si>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</si>
  <si>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</si>
  <si>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</si>
  <si>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</si>
  <si>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</si>
  <si>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</si>
  <si>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</si>
  <si>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</si>
  <si>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</si>
  <si>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</si>
  <si>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</si>
  <si>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</si>
  <si>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</si>
  <si>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</si>
  <si>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</si>
  <si>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</si>
  <si>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</si>
  <si>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</si>
  <si>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</si>
  <si>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</si>
  <si>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</si>
  <si>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</si>
  <si>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</si>
  <si>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</si>
  <si>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</si>
  <si>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</si>
  <si>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</si>
  <si>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</si>
  <si>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</si>
  <si>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</si>
  <si>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</si>
  <si>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</si>
  <si>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</si>
  <si>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</si>
  <si>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</si>
  <si>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</si>
  <si>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</si>
  <si>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</si>
  <si>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</si>
  <si>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</si>
  <si>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</si>
  <si>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</si>
  <si>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</si>
  <si>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</si>
  <si>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</si>
  <si>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</si>
  <si>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</si>
  <si>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</si>
  <si>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</si>
  <si>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</si>
  <si>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</si>
  <si>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</si>
  <si>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</si>
  <si>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</si>
  <si>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</si>
  <si>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</si>
  <si>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</si>
  <si>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</si>
  <si>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</si>
  <si>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</si>
  <si>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</si>
  <si>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</si>
  <si>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</si>
  <si>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</si>
  <si>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</si>
  <si>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</si>
  <si>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</si>
  <si>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</si>
  <si>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</si>
  <si>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</si>
  <si>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</si>
  <si>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</si>
  <si>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</si>
  <si>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</si>
  <si>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</si>
  <si>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</si>
  <si>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</si>
  <si>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</si>
  <si>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</si>
  <si>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</si>
  <si>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</si>
  <si>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</si>
  <si>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</si>
  <si>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</si>
  <si>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</si>
  <si>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</si>
  <si>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</si>
  <si>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</si>
  <si>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</si>
  <si>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</si>
  <si>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</si>
  <si>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</si>
  <si>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</si>
  <si>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</si>
  <si>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</si>
  <si>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</si>
  <si>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</si>
  <si>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</si>
  <si>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</si>
  <si>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</si>
  <si>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</si>
  <si>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</si>
  <si>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</si>
  <si>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</si>
  <si>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</si>
  <si>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</si>
  <si>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</si>
  <si>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</si>
  <si>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</si>
  <si>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</si>
  <si>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</si>
  <si>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</si>
  <si>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</si>
  <si>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</si>
  <si>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</si>
  <si>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</si>
  <si>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</si>
  <si>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</si>
  <si>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</si>
  <si>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</si>
  <si>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</si>
  <si>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</si>
  <si>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</si>
  <si>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</si>
  <si>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</si>
  <si>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</si>
  <si>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</si>
  <si>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</si>
  <si>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</si>
  <si>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</si>
  <si>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</si>
  <si>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</si>
  <si>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</si>
  <si>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</si>
  <si>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</si>
  <si>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</si>
  <si>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</si>
  <si>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</si>
  <si>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</si>
  <si>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</si>
  <si>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</si>
  <si>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</si>
  <si>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</si>
  <si>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</si>
  <si>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</si>
  <si>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</si>
  <si>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</si>
  <si>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</si>
  <si>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</si>
  <si>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</si>
  <si>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</si>
  <si>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</si>
  <si>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</si>
  <si>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</si>
  <si>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</si>
  <si>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</si>
  <si>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</si>
  <si>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</si>
  <si>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</si>
  <si>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</si>
  <si>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</si>
  <si>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</si>
  <si>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</si>
  <si>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</si>
  <si>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</si>
  <si>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</si>
  <si>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</si>
  <si>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</si>
  <si>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</si>
  <si>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</si>
  <si>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</si>
  <si>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</si>
  <si>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</si>
  <si>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</si>
  <si>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</si>
  <si>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</si>
  <si>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</si>
  <si>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</si>
  <si>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</si>
  <si>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</si>
  <si>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</si>
  <si>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</si>
  <si>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</si>
  <si>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</si>
  <si>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</si>
  <si>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</si>
  <si>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</si>
  <si>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</si>
  <si>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</si>
  <si>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</si>
  <si>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</si>
  <si>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</si>
  <si>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</si>
  <si>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</si>
  <si>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</si>
  <si>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</si>
  <si>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</si>
  <si>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</si>
  <si>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</si>
  <si>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</si>
  <si>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</si>
  <si>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</si>
  <si>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</si>
  <si>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</si>
  <si>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</si>
  <si>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</si>
  <si>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</si>
  <si>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</si>
  <si>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</si>
  <si>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</si>
  <si>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</si>
  <si>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</si>
  <si>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</si>
  <si>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</si>
  <si>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</si>
  <si>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</si>
  <si>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</si>
  <si>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</si>
  <si>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</si>
  <si>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</si>
  <si>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</si>
  <si>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</si>
  <si>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</si>
  <si>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</si>
  <si>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</si>
  <si>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</si>
  <si>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</si>
  <si>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</si>
  <si>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</si>
  <si>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</si>
  <si>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</si>
  <si>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</si>
  <si>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</si>
  <si>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</si>
  <si>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</si>
  <si>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</si>
  <si>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</si>
  <si>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</si>
  <si>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</si>
  <si>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</si>
  <si>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</si>
  <si>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</si>
  <si>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</si>
  <si>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</si>
  <si>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</si>
  <si>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</si>
  <si>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</si>
  <si>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</si>
  <si>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</si>
  <si>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</si>
  <si>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</si>
  <si>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</si>
  <si>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</si>
  <si>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</si>
  <si>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</si>
  <si>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</si>
  <si>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</si>
  <si>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</si>
  <si>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</si>
  <si>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</si>
  <si>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</si>
  <si>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</si>
  <si>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</si>
  <si>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</si>
  <si>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</si>
  <si>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</si>
  <si>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</si>
  <si>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</si>
  <si>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</si>
  <si>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</si>
  <si>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</si>
  <si>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</si>
  <si>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</si>
  <si>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</si>
  <si>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</si>
  <si>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</si>
  <si>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</si>
  <si>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</si>
  <si>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</si>
  <si>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</si>
  <si>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</si>
  <si>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</si>
  <si>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</si>
  <si>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</si>
  <si>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</si>
  <si>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</si>
  <si>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</si>
  <si>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</si>
  <si>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</si>
  <si>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</si>
  <si>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</si>
  <si>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</si>
  <si>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</si>
  <si>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</si>
  <si>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</si>
  <si>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</si>
  <si>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</si>
  <si>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</si>
  <si>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</si>
  <si>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</si>
  <si>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</si>
  <si>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</si>
  <si>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</si>
  <si>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</si>
  <si>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</si>
  <si>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</si>
  <si>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</si>
  <si>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</si>
  <si>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</si>
  <si>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</si>
  <si>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</si>
  <si>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</si>
  <si>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</si>
  <si>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</si>
  <si>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</si>
  <si>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</si>
  <si>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</si>
  <si>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</si>
  <si>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</si>
  <si>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</si>
  <si>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</si>
  <si>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</si>
  <si>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</si>
  <si>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</si>
  <si>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</si>
  <si>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</si>
  <si>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</si>
  <si>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</si>
  <si>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</si>
  <si>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</si>
  <si>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</si>
  <si>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</si>
  <si>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</si>
  <si>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</si>
  <si>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</si>
  <si>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</si>
  <si>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</si>
  <si>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</si>
  <si>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</si>
  <si>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</si>
  <si>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</si>
  <si>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</si>
  <si>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</si>
  <si>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</si>
  <si>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</si>
  <si>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</si>
  <si>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</si>
  <si>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</si>
  <si>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</si>
  <si>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</si>
  <si>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</si>
  <si>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</si>
  <si>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</si>
  <si>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</si>
  <si>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</si>
  <si>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</si>
  <si>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</si>
  <si>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</si>
  <si>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</si>
  <si>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</si>
  <si>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</si>
  <si>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</si>
  <si>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</si>
  <si>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</si>
  <si>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</si>
  <si>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</si>
  <si>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</si>
  <si>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</si>
  <si>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</si>
  <si>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</si>
  <si>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</si>
  <si>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</si>
  <si>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</si>
  <si>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</si>
  <si>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</si>
  <si>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</si>
  <si>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</si>
  <si>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</si>
  <si>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</si>
  <si>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</si>
  <si>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</si>
  <si>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</si>
  <si>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</si>
  <si>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</si>
  <si>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</si>
  <si>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</si>
  <si>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</si>
  <si>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</si>
  <si>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</si>
  <si>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</si>
  <si>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</si>
  <si>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</si>
  <si>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</si>
  <si>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</si>
  <si>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</si>
  <si>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</si>
  <si>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</si>
  <si>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</si>
  <si>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</si>
  <si>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</si>
  <si>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</si>
  <si>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</si>
  <si>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</si>
  <si>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</si>
  <si>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</si>
  <si>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</si>
  <si>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</si>
  <si>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</si>
  <si>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</si>
  <si>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</si>
  <si>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</si>
  <si>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</si>
  <si>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</si>
  <si>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</si>
  <si>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</si>
  <si>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</si>
  <si>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</si>
  <si>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</si>
  <si>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</si>
  <si>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</si>
  <si>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</si>
  <si>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</si>
  <si>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</si>
  <si>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</si>
  <si>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</si>
  <si>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</si>
  <si>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</si>
  <si>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</si>
  <si>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</si>
  <si>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</si>
  <si>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</si>
  <si>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</si>
  <si>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</si>
  <si>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</si>
  <si>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</si>
  <si>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</si>
  <si>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</si>
  <si>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</si>
  <si>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</si>
  <si>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</si>
  <si>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</si>
  <si>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</si>
  <si>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</si>
  <si>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</si>
  <si>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</si>
  <si>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</si>
  <si>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</si>
  <si>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</si>
  <si>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</si>
  <si>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</si>
  <si>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</si>
  <si>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</si>
  <si>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</si>
  <si>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</si>
  <si>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</si>
  <si>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</si>
  <si>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</si>
  <si>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</si>
  <si>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</si>
  <si>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</si>
  <si>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</si>
  <si>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</si>
  <si>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</si>
  <si>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</si>
  <si>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</si>
  <si>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</si>
  <si>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</si>
  <si>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</si>
  <si>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</si>
  <si>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</si>
  <si>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</si>
  <si>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</si>
  <si>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</si>
  <si>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</si>
  <si>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</si>
  <si>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</si>
  <si>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</si>
  <si>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</si>
  <si>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</si>
  <si>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</si>
  <si>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</si>
  <si>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</si>
  <si>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</si>
  <si>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</si>
  <si>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</si>
  <si>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</si>
  <si>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</si>
  <si>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</si>
  <si>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</si>
  <si>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</si>
  <si>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</si>
  <si>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</si>
  <si>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</si>
  <si>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</si>
  <si>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</si>
  <si>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</si>
  <si>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</si>
  <si>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</si>
  <si>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</si>
  <si>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</si>
  <si>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</si>
  <si>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</si>
  <si>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</si>
  <si>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</si>
  <si>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</si>
  <si>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</si>
  <si>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</si>
  <si>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</si>
  <si>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</si>
  <si>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</si>
  <si>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</si>
  <si>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</si>
  <si>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</si>
  <si>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</si>
  <si>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</si>
  <si>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</si>
  <si>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</si>
  <si>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</si>
  <si>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</si>
  <si>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</si>
  <si>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</si>
  <si>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</si>
  <si>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</si>
  <si>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</si>
  <si>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</si>
  <si>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</si>
  <si>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</si>
  <si>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</si>
  <si>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</si>
  <si>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</si>
  <si>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</si>
  <si>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</si>
  <si>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</si>
  <si>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</si>
  <si>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</si>
  <si>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</si>
  <si>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</si>
  <si>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</si>
  <si>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</si>
  <si>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</si>
  <si>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</si>
  <si>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</si>
  <si>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</si>
  <si>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</si>
  <si>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</si>
  <si>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</si>
  <si>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</si>
  <si>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</si>
  <si>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</si>
  <si>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</si>
  <si>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</si>
  <si>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</si>
  <si>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</si>
  <si>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</si>
  <si>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</si>
  <si>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</si>
  <si>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</si>
  <si>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</si>
  <si>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</si>
  <si>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</si>
  <si>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</si>
  <si>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</si>
  <si>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</si>
  <si>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</si>
  <si>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</si>
  <si>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</si>
  <si>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</si>
  <si>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</si>
  <si>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</si>
  <si>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</si>
  <si>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</si>
  <si>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</si>
  <si>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</si>
  <si>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</si>
  <si>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</si>
  <si>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</si>
  <si>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</si>
  <si>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</si>
  <si>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</si>
  <si>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</si>
  <si>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</si>
  <si>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</si>
  <si>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</si>
  <si>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</si>
  <si>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</si>
  <si>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</si>
  <si>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</si>
  <si>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</si>
  <si>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</si>
  <si>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</si>
  <si>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</si>
  <si>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</si>
  <si>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</si>
  <si>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</si>
  <si>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</si>
  <si>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</si>
  <si>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</si>
  <si>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</si>
  <si>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</si>
  <si>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</si>
  <si>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</si>
  <si>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</si>
  <si>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</si>
  <si>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</si>
  <si>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</si>
  <si>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</si>
  <si>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</si>
  <si>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</si>
  <si>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</si>
  <si>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</si>
  <si>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</si>
  <si>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</si>
  <si>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</si>
  <si>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</si>
  <si>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</si>
  <si>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</si>
  <si>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</si>
  <si>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</si>
  <si>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</si>
  <si>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</si>
  <si>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</si>
  <si>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</si>
  <si>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</si>
  <si>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</si>
  <si>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</si>
  <si>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</si>
  <si>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</si>
  <si>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</si>
  <si>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</si>
  <si>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</si>
  <si>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</si>
  <si>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</si>
  <si>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</si>
  <si>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</si>
  <si>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</si>
  <si>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</si>
  <si>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</si>
  <si>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</si>
  <si>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</si>
  <si>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</si>
  <si>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</si>
  <si>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</si>
  <si>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</si>
  <si>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</si>
  <si>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</si>
  <si>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</si>
  <si>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</si>
  <si>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</si>
  <si>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</si>
  <si>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</si>
  <si>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</si>
  <si>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</si>
  <si>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</si>
  <si>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</si>
  <si>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</si>
  <si>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</si>
  <si>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</si>
  <si>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</si>
  <si>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</si>
  <si>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</si>
  <si>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</si>
  <si>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</si>
  <si>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</si>
  <si>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</si>
  <si>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</si>
  <si>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</si>
  <si>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</si>
  <si>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</si>
  <si>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</si>
  <si>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</si>
  <si>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</si>
  <si>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</si>
  <si>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</si>
  <si>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</si>
  <si>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</si>
  <si>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</si>
  <si>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</si>
  <si>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</si>
  <si>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</si>
  <si>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</si>
  <si>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</si>
  <si>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</si>
  <si>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</si>
  <si>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</si>
  <si>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</si>
  <si>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</si>
  <si>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</si>
  <si>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</si>
  <si>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</si>
  <si>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</si>
  <si>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</si>
  <si>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</si>
  <si>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</si>
  <si>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</si>
  <si>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</si>
  <si>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</si>
  <si>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</si>
  <si>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</si>
  <si>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</si>
  <si>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</si>
  <si>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</si>
  <si>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</si>
  <si>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</si>
  <si>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</si>
  <si>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</si>
  <si>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</si>
  <si>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</si>
  <si>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</si>
  <si>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</si>
  <si>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</si>
  <si>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</si>
  <si>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</si>
  <si>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</si>
  <si>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</si>
  <si>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</si>
  <si>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</si>
  <si>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</si>
  <si>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</si>
  <si>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</si>
  <si>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</si>
  <si>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</si>
  <si>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</si>
  <si>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</si>
  <si>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</si>
  <si>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</si>
  <si>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</si>
  <si>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</si>
  <si>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</si>
  <si>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</si>
  <si>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</si>
  <si>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</si>
  <si>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</si>
  <si>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</si>
  <si>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</si>
  <si>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</si>
  <si>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</si>
  <si>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</si>
  <si>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</si>
  <si>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</si>
  <si>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</si>
  <si>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</si>
  <si>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</si>
  <si>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</si>
  <si>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</si>
  <si>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</si>
  <si>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</si>
  <si>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</si>
  <si>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</si>
  <si>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</si>
  <si>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</si>
  <si>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</si>
  <si>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</si>
  <si>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</si>
  <si>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</si>
  <si>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</si>
  <si>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</si>
  <si>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</si>
  <si>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</si>
  <si>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</si>
  <si>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</si>
  <si>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</si>
  <si>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</si>
  <si>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</si>
  <si>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</si>
  <si>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</si>
  <si>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</si>
  <si>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</si>
  <si>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</si>
  <si>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</si>
  <si>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</si>
  <si>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</si>
  <si>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</si>
  <si>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</si>
  <si>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</si>
  <si>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</si>
  <si>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</si>
  <si>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</si>
  <si>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</si>
  <si>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</si>
  <si>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</si>
  <si>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</si>
  <si>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</si>
  <si>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</si>
  <si>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</si>
  <si>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</si>
  <si>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</si>
  <si>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</si>
  <si>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</si>
  <si>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</si>
  <si>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</si>
  <si>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</si>
  <si>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</si>
  <si>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</si>
  <si>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</si>
  <si>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</si>
  <si>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</si>
  <si>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</si>
  <si>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</si>
  <si>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</si>
  <si>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</si>
  <si>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</si>
  <si>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</si>
  <si>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</si>
  <si>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</si>
  <si>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</si>
  <si>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</si>
  <si>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</si>
  <si>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</si>
  <si>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</si>
  <si>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</si>
  <si>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</si>
  <si>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</si>
  <si>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</si>
  <si>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</si>
  <si>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</si>
  <si>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</si>
  <si>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</si>
  <si>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</si>
  <si>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</si>
  <si>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</si>
  <si>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</si>
  <si>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</si>
  <si>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</si>
  <si>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</si>
  <si>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</si>
  <si>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</si>
  <si>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</si>
  <si>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</si>
  <si>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</si>
  <si>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</si>
  <si>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</si>
  <si>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</si>
  <si>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</si>
  <si>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</si>
  <si>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</si>
  <si>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</si>
  <si>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</si>
  <si>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</si>
  <si>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</si>
  <si>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</si>
  <si>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</si>
  <si>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</si>
  <si>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</si>
  <si>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</si>
  <si>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</si>
  <si>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</si>
  <si>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</si>
  <si>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</si>
  <si>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</si>
  <si>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</si>
  <si>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</si>
  <si>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</si>
  <si>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</si>
  <si>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</si>
  <si>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</si>
  <si>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</si>
  <si>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</si>
  <si>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</si>
  <si>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</si>
  <si>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</si>
  <si>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</si>
  <si>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</si>
  <si>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</si>
  <si>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</si>
  <si>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</si>
  <si>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</si>
  <si>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</si>
  <si>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</si>
  <si>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</si>
  <si>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</si>
  <si>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</si>
  <si>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</si>
  <si>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</si>
  <si>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</si>
  <si>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</si>
  <si>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</si>
  <si>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</si>
  <si>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</si>
  <si>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</si>
  <si>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</si>
  <si>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</si>
  <si>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</si>
  <si>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</si>
  <si>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</si>
  <si>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</si>
  <si>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</si>
  <si>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</si>
  <si>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</si>
  <si>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</si>
  <si>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</si>
  <si>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</si>
  <si>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</si>
  <si>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</si>
  <si>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</si>
  <si>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</si>
  <si>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</si>
  <si>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</si>
  <si>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</si>
  <si>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</si>
  <si>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</si>
  <si>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</si>
  <si>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</si>
  <si>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</si>
  <si>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</si>
  <si>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</si>
  <si>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</si>
  <si>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</si>
  <si>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</si>
  <si>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</si>
  <si>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</si>
  <si>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</si>
  <si>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</si>
  <si>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</si>
  <si>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</si>
  <si>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</si>
  <si>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</si>
  <si>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</si>
  <si>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</si>
  <si>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</si>
  <si>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</si>
  <si>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</si>
  <si>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</si>
  <si>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</si>
  <si>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</si>
  <si>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</si>
  <si>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</si>
  <si>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</si>
  <si>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</si>
  <si>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</si>
  <si>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</si>
  <si>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</si>
  <si>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</si>
  <si>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</si>
  <si>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</si>
  <si>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</si>
  <si>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</si>
  <si>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</si>
  <si>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</si>
  <si>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</si>
  <si>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</si>
  <si>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</si>
  <si>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</si>
  <si>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</si>
  <si>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</si>
  <si>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</si>
  <si>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</si>
  <si>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</si>
  <si>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</si>
  <si>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</si>
  <si>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</si>
  <si>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</si>
  <si>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</si>
  <si>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</si>
  <si>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</si>
  <si>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</si>
  <si>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</si>
  <si>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</si>
  <si>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</si>
  <si>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</si>
  <si>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</si>
  <si>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</si>
  <si>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</si>
  <si>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</si>
  <si>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</si>
  <si>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</si>
  <si>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</si>
  <si>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</si>
  <si>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</si>
  <si>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</si>
  <si>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</si>
  <si>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</si>
  <si>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</si>
  <si>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</si>
  <si>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</si>
  <si>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</si>
  <si>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</si>
  <si>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</si>
  <si>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</si>
  <si>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</si>
  <si>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</si>
  <si>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</si>
  <si>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</si>
  <si>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</si>
  <si>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</si>
  <si>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</si>
  <si>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</si>
  <si>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</si>
  <si>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</si>
  <si>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</si>
  <si>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</si>
  <si>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</si>
  <si>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</si>
  <si>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</si>
  <si>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</si>
  <si>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</si>
  <si>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</si>
  <si>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</si>
  <si>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</si>
  <si>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</si>
  <si>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</si>
  <si>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</si>
  <si>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</si>
  <si>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</si>
  <si>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</si>
  <si>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</si>
  <si>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</si>
  <si>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</si>
  <si>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</si>
  <si>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</si>
  <si>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</si>
  <si>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</si>
  <si>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</si>
  <si>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</si>
  <si>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</si>
  <si>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</si>
  <si>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</si>
  <si>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</si>
  <si>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</si>
  <si>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</si>
  <si>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</si>
  <si>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</si>
  <si>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</si>
  <si>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</si>
  <si>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</si>
  <si>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</si>
  <si>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</si>
  <si>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</si>
  <si>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</si>
  <si>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</si>
  <si>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</si>
  <si>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</si>
  <si>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</si>
  <si>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</si>
  <si>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</si>
  <si>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</si>
  <si>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</si>
  <si>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</si>
  <si>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</si>
  <si>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</si>
  <si>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</si>
  <si>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</si>
  <si>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</si>
  <si>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</si>
  <si>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</si>
  <si>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</si>
  <si>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</si>
  <si>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</si>
  <si>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</si>
  <si>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</si>
  <si>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</si>
  <si>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</si>
  <si>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</si>
  <si>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</si>
  <si>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</si>
  <si>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</si>
  <si>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</si>
  <si>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</si>
  <si>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</si>
  <si>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</si>
  <si>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</si>
  <si>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</si>
  <si>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</si>
  <si>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</si>
  <si>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</si>
  <si>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</si>
  <si>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</si>
  <si>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</si>
  <si>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</si>
  <si>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</si>
  <si>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</si>
  <si>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</si>
  <si>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</si>
  <si>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</si>
  <si>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</si>
  <si>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</si>
  <si>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</si>
  <si>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</si>
  <si>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</si>
  <si>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</si>
  <si>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</si>
  <si>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</si>
  <si>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</si>
  <si>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</si>
  <si>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</si>
  <si>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</si>
  <si>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</si>
  <si>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</si>
  <si>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</si>
  <si>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</si>
  <si>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</si>
  <si>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</si>
  <si>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</si>
  <si>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</si>
  <si>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</si>
  <si>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</si>
  <si>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</si>
  <si>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</si>
  <si>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</si>
  <si>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</si>
  <si>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</si>
  <si>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</si>
  <si>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</si>
  <si>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</si>
  <si>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</si>
  <si>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</si>
  <si>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</si>
  <si>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</si>
  <si>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</si>
  <si>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</si>
  <si>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</si>
  <si>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</si>
  <si>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</si>
  <si>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</si>
  <si>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</si>
  <si>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</si>
  <si>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</si>
  <si>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</si>
  <si>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</si>
  <si>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</si>
  <si>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</si>
  <si>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</si>
  <si>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</si>
  <si>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</si>
  <si>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</si>
  <si>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</si>
  <si>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</si>
  <si>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</si>
  <si>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</si>
  <si>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</si>
  <si>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</si>
  <si>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</si>
  <si>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</si>
  <si>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</si>
  <si>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</si>
  <si>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</si>
  <si>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</si>
  <si>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</si>
  <si>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</si>
  <si>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</si>
  <si>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</si>
  <si>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</si>
  <si>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</si>
  <si>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</si>
  <si>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</si>
  <si>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</si>
  <si>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</si>
  <si>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</si>
  <si>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</si>
  <si>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</si>
  <si>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</si>
  <si>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</si>
  <si>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</si>
  <si>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</si>
  <si>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</si>
  <si>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</si>
  <si>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</si>
  <si>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</si>
  <si>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</si>
  <si>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</si>
  <si>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</si>
  <si>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</si>
  <si>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</si>
  <si>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</si>
  <si>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</si>
  <si>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</si>
  <si>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</si>
  <si>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</si>
  <si>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</si>
  <si>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</si>
  <si>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</si>
  <si>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</si>
  <si>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</si>
  <si>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</si>
  <si>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</si>
  <si>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</si>
  <si>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</si>
  <si>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</si>
  <si>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</si>
  <si>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</si>
  <si>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</si>
  <si>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</si>
  <si>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</si>
  <si>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</si>
  <si>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</si>
  <si>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</si>
  <si>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</si>
  <si>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</si>
  <si>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</si>
  <si>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</si>
  <si>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</si>
  <si>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</si>
  <si>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</si>
  <si>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</si>
  <si>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</si>
  <si>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</si>
  <si>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</si>
  <si>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</si>
  <si>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</si>
  <si>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</si>
  <si>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</si>
  <si>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</si>
  <si>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</si>
  <si>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</si>
  <si>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</si>
  <si>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</si>
  <si>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</si>
  <si>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</si>
  <si>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</si>
  <si>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</si>
  <si>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</si>
  <si>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</si>
  <si>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</si>
  <si>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</si>
  <si>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</si>
  <si>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</si>
  <si>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</si>
  <si>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</si>
  <si>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</si>
  <si>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</si>
  <si>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</si>
  <si>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</si>
  <si>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</si>
  <si>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</si>
  <si>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</si>
  <si>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</si>
  <si>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</si>
  <si>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</si>
  <si>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</si>
  <si>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</si>
  <si>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</si>
  <si>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</si>
  <si>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</si>
  <si>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</si>
  <si>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</si>
  <si>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</si>
  <si>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</si>
  <si>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</si>
  <si>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</si>
  <si>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</si>
  <si>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</si>
  <si>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</si>
  <si>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</si>
  <si>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</si>
  <si>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</si>
  <si>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</si>
  <si>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</si>
  <si>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</si>
  <si>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</si>
  <si>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</si>
  <si>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</si>
  <si>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</si>
  <si>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</si>
  <si>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</si>
  <si>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</si>
  <si>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</si>
  <si>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</si>
  <si>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</si>
  <si>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</si>
  <si>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</si>
  <si>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</si>
  <si>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</si>
  <si>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</si>
  <si>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</si>
  <si>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</si>
  <si>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</si>
  <si>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</si>
  <si>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</si>
  <si>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</si>
  <si>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</si>
  <si>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</si>
  <si>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</si>
  <si>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</si>
  <si>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</si>
  <si>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</si>
  <si>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</si>
  <si>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</si>
  <si>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</si>
  <si>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</si>
  <si>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</si>
  <si>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</si>
  <si>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</si>
  <si>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</si>
  <si>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</si>
  <si>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</si>
  <si>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</si>
  <si>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</si>
  <si>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</si>
  <si>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</si>
  <si>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</si>
  <si>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</si>
  <si>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</si>
  <si>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</si>
  <si>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</si>
  <si>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</si>
  <si>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</si>
  <si>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</si>
  <si>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</si>
  <si>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</si>
  <si>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</si>
  <si>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</si>
  <si>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</si>
  <si>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</si>
  <si>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</si>
  <si>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</si>
  <si>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</si>
  <si>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</si>
  <si>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</si>
  <si>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</si>
  <si>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</si>
  <si>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</si>
  <si>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</si>
  <si>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</si>
  <si>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</si>
  <si>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</si>
  <si>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</si>
  <si>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</si>
  <si>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</si>
  <si>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</si>
  <si>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</si>
  <si>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</si>
  <si>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</si>
  <si>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</si>
  <si>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</si>
  <si>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</si>
  <si>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</si>
  <si>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</si>
  <si>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</si>
  <si>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</si>
  <si>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</si>
  <si>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</si>
  <si>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</si>
  <si>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</si>
  <si>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</si>
  <si>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</si>
  <si>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</si>
  <si>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</si>
  <si>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</si>
  <si>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</si>
  <si>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</si>
  <si>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</si>
  <si>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</si>
  <si>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</si>
  <si>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</si>
  <si>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</si>
  <si>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</si>
  <si>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</si>
  <si>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</si>
  <si>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</si>
  <si>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</si>
  <si>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</si>
  <si>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</si>
  <si>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</si>
  <si>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</si>
  <si>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</si>
  <si>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</si>
  <si>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</si>
  <si>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</si>
  <si>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</si>
  <si>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</si>
  <si>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</si>
  <si>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</si>
  <si>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</si>
  <si>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</si>
  <si>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</si>
  <si>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</si>
  <si>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</si>
  <si>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</si>
  <si>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</si>
  <si>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</si>
  <si>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</si>
  <si>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</si>
  <si>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</si>
  <si>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</si>
  <si>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</si>
  <si>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</si>
  <si>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</si>
  <si>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</si>
  <si>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</si>
  <si>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</si>
  <si>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</si>
  <si>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</si>
  <si>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</si>
  <si>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</si>
  <si>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</si>
  <si>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</si>
  <si>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</si>
  <si>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</si>
  <si>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</si>
  <si>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</si>
  <si>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</si>
  <si>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</si>
  <si>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</si>
  <si>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</si>
  <si>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</si>
  <si>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</si>
  <si>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</si>
  <si>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</si>
  <si>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</si>
  <si>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</si>
  <si>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</si>
  <si>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</si>
  <si>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</si>
  <si>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</si>
  <si>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</si>
  <si>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</si>
  <si>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</si>
  <si>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</si>
  <si>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</si>
  <si>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</si>
  <si>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</si>
  <si>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</si>
  <si>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</si>
  <si>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</si>
  <si>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</si>
  <si>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</si>
  <si>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</si>
  <si>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</si>
  <si>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</si>
  <si>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</si>
  <si>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</si>
  <si>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</si>
  <si>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</si>
  <si>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</si>
  <si>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</si>
  <si>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</si>
  <si>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</si>
  <si>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</si>
  <si>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</si>
  <si>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</si>
  <si>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</si>
  <si>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</si>
  <si>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</si>
  <si>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</si>
  <si>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</si>
  <si>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</si>
  <si>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</si>
  <si>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</si>
  <si>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</si>
  <si>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</si>
  <si>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</si>
  <si>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</si>
  <si>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</si>
  <si>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</si>
  <si>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</si>
  <si>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</si>
  <si>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</si>
  <si>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</si>
  <si>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</si>
  <si>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</si>
  <si>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</si>
  <si>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</si>
  <si>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</si>
  <si>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</si>
  <si>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</si>
  <si>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</si>
  <si>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</si>
  <si>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</si>
  <si>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</si>
  <si>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</si>
  <si>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</si>
  <si>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</si>
  <si>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</si>
  <si>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</si>
  <si>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</si>
  <si>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</si>
  <si>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</si>
  <si>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</si>
  <si>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</si>
  <si>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</si>
  <si>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</si>
  <si>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</si>
  <si>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</si>
  <si>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</si>
  <si>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</si>
  <si>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</si>
  <si>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</si>
  <si>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</si>
  <si>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</si>
  <si>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</si>
  <si>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</si>
  <si>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</si>
  <si>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</si>
  <si>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</si>
  <si>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</si>
  <si>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</si>
  <si>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</si>
  <si>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</si>
  <si>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</si>
  <si>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</si>
  <si>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</si>
  <si>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</si>
  <si>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</si>
  <si>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</si>
  <si>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</si>
  <si>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</si>
  <si>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</si>
  <si>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</si>
  <si>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</si>
  <si>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</si>
  <si>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</si>
  <si>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</si>
  <si>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</si>
  <si>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</si>
  <si>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</si>
  <si>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</si>
  <si>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</si>
  <si>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</si>
  <si>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</si>
  <si>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</si>
  <si>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</si>
  <si>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</si>
  <si>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</si>
  <si>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</si>
  <si>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</si>
  <si>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</si>
  <si>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</si>
  <si>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</si>
  <si>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</si>
  <si>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</si>
  <si>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</si>
  <si>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</si>
  <si>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</si>
  <si>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</si>
  <si>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</si>
  <si>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</si>
  <si>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</si>
  <si>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</si>
  <si>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</si>
  <si>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</si>
  <si>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</si>
  <si>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</si>
  <si>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</si>
  <si>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</si>
  <si>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</si>
  <si>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</si>
  <si>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</si>
  <si>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</si>
  <si>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</si>
  <si>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</si>
  <si>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</si>
  <si>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</si>
  <si>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</si>
  <si>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</si>
  <si>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</si>
  <si>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</si>
  <si>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</si>
  <si>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</si>
  <si>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</si>
  <si>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</si>
  <si>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</si>
  <si>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</si>
  <si>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</si>
  <si>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</si>
  <si>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</si>
  <si>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</si>
  <si>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</si>
  <si>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</si>
  <si>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</si>
  <si>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</si>
  <si>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</si>
  <si>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</si>
  <si>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</si>
  <si>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</si>
  <si>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</si>
  <si>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</si>
  <si>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</si>
  <si>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</si>
  <si>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</si>
  <si>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</si>
  <si>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</si>
  <si>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</si>
  <si>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</si>
  <si>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</si>
  <si>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</si>
  <si>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</si>
  <si>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</si>
  <si>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</si>
  <si>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</si>
  <si>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</si>
  <si>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</si>
  <si>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</si>
  <si>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</si>
  <si>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</si>
  <si>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</si>
  <si>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</si>
  <si>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</si>
  <si>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</si>
  <si>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</si>
  <si>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</si>
  <si>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</si>
  <si>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</si>
  <si>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</si>
  <si>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</si>
  <si>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</si>
  <si>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</si>
  <si>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</si>
  <si>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</si>
  <si>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</si>
  <si>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</si>
  <si>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</si>
  <si>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</si>
  <si>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</si>
  <si>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</si>
  <si>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</si>
  <si>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</si>
  <si>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</si>
  <si>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</si>
  <si>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</si>
  <si>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</si>
  <si>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</si>
  <si>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</si>
  <si>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</si>
  <si>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</si>
  <si>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</si>
  <si>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</si>
  <si>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</si>
  <si>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</si>
  <si>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</si>
  <si>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</si>
  <si>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</si>
  <si>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</si>
  <si>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</si>
  <si>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</si>
  <si>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</si>
  <si>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</si>
  <si>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</si>
  <si>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</si>
  <si>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</si>
  <si>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</si>
  <si>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</si>
  <si>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</si>
  <si>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</si>
  <si>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</si>
  <si>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</si>
  <si>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</si>
  <si>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</si>
  <si>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</si>
  <si>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</si>
  <si>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</si>
  <si>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</si>
  <si>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</si>
  <si>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</si>
  <si>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</si>
  <si>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</si>
  <si>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</si>
  <si>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</si>
  <si>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</si>
  <si>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</si>
  <si>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</si>
  <si>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</si>
  <si>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</si>
  <si>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</si>
  <si>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</si>
  <si>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</si>
  <si>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</si>
  <si>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</si>
  <si>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</si>
  <si>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</si>
  <si>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</si>
  <si>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</si>
  <si>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</si>
  <si>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</si>
  <si>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</si>
  <si>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</si>
  <si>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</si>
  <si>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</si>
  <si>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</si>
  <si>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</si>
  <si>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</si>
  <si>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</si>
  <si>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</si>
  <si>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</si>
  <si>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</si>
  <si>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</si>
  <si>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</si>
  <si>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</si>
  <si>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</si>
  <si>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</si>
  <si>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</si>
  <si>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</si>
  <si>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</si>
  <si>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</si>
  <si>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</si>
  <si>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</si>
  <si>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</si>
  <si>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</si>
  <si>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</si>
  <si>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</si>
  <si>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</si>
  <si>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</si>
  <si>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</si>
  <si>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</si>
  <si>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</si>
  <si>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</si>
  <si>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</si>
  <si>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</si>
  <si>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</si>
  <si>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</si>
  <si>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</si>
  <si>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</si>
  <si>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</si>
  <si>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</si>
  <si>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</si>
  <si>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</si>
  <si>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</si>
  <si>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</si>
  <si>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</si>
  <si>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</si>
  <si>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</si>
  <si>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</si>
  <si>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</si>
  <si>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</si>
  <si>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</si>
  <si>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</si>
  <si>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</si>
  <si>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</si>
  <si>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</si>
  <si>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</si>
  <si>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</si>
  <si>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</si>
  <si>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</si>
  <si>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</si>
  <si>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</si>
  <si>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</si>
  <si>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</si>
  <si>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</si>
  <si>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</si>
  <si>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</si>
  <si>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</si>
  <si>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</si>
  <si>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</si>
  <si>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</si>
  <si>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</si>
  <si>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</si>
  <si>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</si>
  <si>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</si>
  <si>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</si>
  <si>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</si>
  <si>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</si>
  <si>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</si>
  <si>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</si>
  <si>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</si>
  <si>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</si>
  <si>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</si>
  <si>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</si>
  <si>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</si>
  <si>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</si>
  <si>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</si>
  <si>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</si>
  <si>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</si>
  <si>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</si>
  <si>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</si>
  <si>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</si>
  <si>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</si>
  <si>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</si>
  <si>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</si>
  <si>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</si>
  <si>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</si>
  <si>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</si>
  <si>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</si>
  <si>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</si>
  <si>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</si>
  <si>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</si>
  <si>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</si>
  <si>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</si>
  <si>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</si>
  <si>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</si>
  <si>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</si>
  <si>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</si>
  <si>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</si>
  <si>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</si>
  <si>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</si>
  <si>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</si>
  <si>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</si>
  <si>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</si>
  <si>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</si>
  <si>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</si>
  <si>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</si>
  <si>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</si>
  <si>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</si>
  <si>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</si>
  <si>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</si>
  <si>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</si>
  <si>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</si>
  <si>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</si>
  <si>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</si>
  <si>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</si>
  <si>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</si>
  <si>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</si>
  <si>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</si>
  <si>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</si>
  <si>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</si>
  <si>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</si>
  <si>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</si>
  <si>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</si>
  <si>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</si>
  <si>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</si>
  <si>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</si>
  <si>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</si>
  <si>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</si>
  <si>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</si>
  <si>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</si>
  <si>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</si>
  <si>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</si>
  <si>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</si>
  <si>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</si>
  <si>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</si>
  <si>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</si>
  <si>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</si>
  <si>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</si>
  <si>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</si>
  <si>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</si>
  <si>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</si>
  <si>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</si>
  <si>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</si>
  <si>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</si>
  <si>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</si>
  <si>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</si>
  <si>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</si>
  <si>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</si>
  <si>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</si>
  <si>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</si>
  <si>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</si>
  <si>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</si>
  <si>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</si>
  <si>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</si>
  <si>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</si>
  <si>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</si>
  <si>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</si>
  <si>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</si>
  <si>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</si>
  <si>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</si>
  <si>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</si>
  <si>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</si>
  <si>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</si>
  <si>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</si>
  <si>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</si>
  <si>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</si>
  <si>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</si>
  <si>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</si>
  <si>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</si>
  <si>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</si>
  <si>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</si>
  <si>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</si>
  <si>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</si>
  <si>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</si>
  <si>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</si>
  <si>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</si>
  <si>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</si>
  <si>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</si>
  <si>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</si>
  <si>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</si>
  <si>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</si>
  <si>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</si>
  <si>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</si>
  <si>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</si>
  <si>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</si>
  <si>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</si>
  <si>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</si>
  <si>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</si>
  <si>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</si>
  <si>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</si>
  <si>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</si>
  <si>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</si>
  <si>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</si>
  <si>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</si>
  <si>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</si>
  <si>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</si>
  <si>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</si>
  <si>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</si>
  <si>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</si>
  <si>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</si>
  <si>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</si>
  <si>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</si>
  <si>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</si>
  <si>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</si>
  <si>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</si>
  <si>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</si>
  <si>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</si>
  <si>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</si>
  <si>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</si>
  <si>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</si>
  <si>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</si>
  <si>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</si>
  <si>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</si>
  <si>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</si>
  <si>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</si>
  <si>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</si>
  <si>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</si>
  <si>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</si>
  <si>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</si>
  <si>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</si>
  <si>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</si>
  <si>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</si>
  <si>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</si>
  <si>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</si>
  <si>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</si>
  <si>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</si>
  <si>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</si>
  <si>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</si>
  <si>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</si>
  <si>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</si>
  <si>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</si>
  <si>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</si>
  <si>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</si>
  <si>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</si>
  <si>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</si>
  <si>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</si>
  <si>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</si>
  <si>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</si>
  <si>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</si>
  <si>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</si>
  <si>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</si>
  <si>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</si>
  <si>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</si>
  <si>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</si>
  <si>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</si>
  <si>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</si>
  <si>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</si>
  <si>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</si>
  <si>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</si>
  <si>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</si>
  <si>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</si>
  <si>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</si>
  <si>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</si>
  <si>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</si>
  <si>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</si>
  <si>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</si>
  <si>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</si>
  <si>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</si>
  <si>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</si>
  <si>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</si>
  <si>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</si>
  <si>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</si>
  <si>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</si>
  <si>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</si>
  <si>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</si>
  <si>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</si>
  <si>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</si>
  <si>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</si>
  <si>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</si>
  <si>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</si>
  <si>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</si>
  <si>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</si>
  <si>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</si>
  <si>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</si>
  <si>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</si>
  <si>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</si>
  <si>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</si>
  <si>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</si>
  <si>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</si>
  <si>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</si>
  <si>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</si>
  <si>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</si>
  <si>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</si>
  <si>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</si>
  <si>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</si>
  <si>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</si>
  <si>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</si>
  <si>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</si>
  <si>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</si>
  <si>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</si>
  <si>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</si>
  <si>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</si>
  <si>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</si>
  <si>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</si>
  <si>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</si>
  <si>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</si>
  <si>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</si>
  <si>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</si>
  <si>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</si>
  <si>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</si>
  <si>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</si>
  <si>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</si>
  <si>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</si>
  <si>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</si>
  <si>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</si>
  <si>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</si>
  <si>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</si>
  <si>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</si>
  <si>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</si>
  <si>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</si>
  <si>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</si>
  <si>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</si>
  <si>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</si>
  <si>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</si>
  <si>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</si>
  <si>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</si>
  <si>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</si>
  <si>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</si>
  <si>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</si>
  <si>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</si>
  <si>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</si>
  <si>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</si>
  <si>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</si>
  <si>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</si>
  <si>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</si>
  <si>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</si>
  <si>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</si>
  <si>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</si>
  <si>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</si>
  <si>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</si>
  <si>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</si>
  <si>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</si>
  <si>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</si>
  <si>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</si>
  <si>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</si>
  <si>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</si>
  <si>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</si>
  <si>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</si>
  <si>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</si>
  <si>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</si>
  <si>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</si>
  <si>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</si>
  <si>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</si>
  <si>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</si>
  <si>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</si>
  <si>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</si>
  <si>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</si>
  <si>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</si>
  <si>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</si>
  <si>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</si>
  <si>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</si>
  <si>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</si>
  <si>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</si>
  <si>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</si>
  <si>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</si>
  <si>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</si>
  <si>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</si>
  <si>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</si>
  <si>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</si>
  <si>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</si>
  <si>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</si>
  <si>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</si>
  <si>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</si>
  <si>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</si>
  <si>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</si>
  <si>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</si>
  <si>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</si>
  <si>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</si>
  <si>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</si>
  <si>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</si>
  <si>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</si>
  <si>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</si>
  <si>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</si>
  <si>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</si>
  <si>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</si>
  <si>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</si>
  <si>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</si>
  <si>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</si>
  <si>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</si>
  <si>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</si>
  <si>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</si>
  <si>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</si>
  <si>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</si>
  <si>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</si>
  <si>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</si>
  <si>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</si>
  <si>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</si>
  <si>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</si>
  <si>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</si>
  <si>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</si>
  <si>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</si>
  <si>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</si>
  <si>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</si>
  <si>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</si>
  <si>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</si>
  <si>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</si>
  <si>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</si>
  <si>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</si>
  <si>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</si>
  <si>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</si>
  <si>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</si>
  <si>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</si>
  <si>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</si>
  <si>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</si>
  <si>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</si>
  <si>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</si>
  <si>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</si>
  <si>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</si>
  <si>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</si>
  <si>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</si>
  <si>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</si>
  <si>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</si>
  <si>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</si>
  <si>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</si>
  <si>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</si>
  <si>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</si>
  <si>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</si>
  <si>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</si>
  <si>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</si>
  <si>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</si>
  <si>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</si>
  <si>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</si>
  <si>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</si>
  <si>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</si>
  <si>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</si>
  <si>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</si>
  <si>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</si>
  <si>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</si>
  <si>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</si>
  <si>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</si>
  <si>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</si>
  <si>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</si>
  <si>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</si>
  <si>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</si>
  <si>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</si>
  <si>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</si>
  <si>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</si>
  <si>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</si>
  <si>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</si>
  <si>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</si>
  <si>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</si>
  <si>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</si>
  <si>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</si>
  <si>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</si>
  <si>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</si>
  <si>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</si>
  <si>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</si>
  <si>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</si>
  <si>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</si>
  <si>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</si>
  <si>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</si>
  <si>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</si>
  <si>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</si>
  <si>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</si>
  <si>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</si>
  <si>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</si>
  <si>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</si>
  <si>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</si>
  <si>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</si>
  <si>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</si>
  <si>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</si>
  <si>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</si>
  <si>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</si>
  <si>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</si>
  <si>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</si>
  <si>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</si>
  <si>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</si>
  <si>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</si>
  <si>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</si>
  <si>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</si>
  <si>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</si>
  <si>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</si>
  <si>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</si>
  <si>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</si>
  <si>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</si>
  <si>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</si>
  <si>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</si>
  <si>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</si>
  <si>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</si>
  <si>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</si>
  <si>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</si>
  <si>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</si>
  <si>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</si>
  <si>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</si>
  <si>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</si>
  <si>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</si>
  <si>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</si>
  <si>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</si>
  <si>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</si>
  <si>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</si>
  <si>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</si>
  <si>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</si>
  <si>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</si>
  <si>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</si>
  <si>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</si>
  <si>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</si>
  <si>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</si>
  <si>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</si>
  <si>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</si>
  <si>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</si>
  <si>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</si>
  <si>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</si>
  <si>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</si>
  <si>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</si>
  <si>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</si>
  <si>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</si>
  <si>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</si>
  <si>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</si>
  <si>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</si>
  <si>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</si>
  <si>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</si>
  <si>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</si>
  <si>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</si>
  <si>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</si>
  <si>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</si>
  <si>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</si>
  <si>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</si>
  <si>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</si>
  <si>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</si>
  <si>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</si>
  <si>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</si>
  <si>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</si>
  <si>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</si>
  <si>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</si>
  <si>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</si>
  <si>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</si>
  <si>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</si>
  <si>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</si>
  <si>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</si>
  <si>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</si>
  <si>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</si>
  <si>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</si>
  <si>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</si>
  <si>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</si>
  <si>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</si>
  <si>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</si>
  <si>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</si>
  <si>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</si>
  <si>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</si>
  <si>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</si>
  <si>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</si>
  <si>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</si>
  <si>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</si>
  <si>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</si>
  <si>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</si>
  <si>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</si>
  <si>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</si>
  <si>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</si>
  <si>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</si>
  <si>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</si>
  <si>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</si>
  <si>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</si>
  <si>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</si>
  <si>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</si>
  <si>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</si>
  <si>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</si>
  <si>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</si>
  <si>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</si>
  <si>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</si>
  <si>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</si>
  <si>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</si>
  <si>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</si>
  <si>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</si>
  <si>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</si>
  <si>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</si>
  <si>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</si>
  <si>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</si>
  <si>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</si>
  <si>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</si>
  <si>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</si>
  <si>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</si>
  <si>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</si>
  <si>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</si>
  <si>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</si>
  <si>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</si>
  <si>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</si>
  <si>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</si>
  <si>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</si>
  <si>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</si>
  <si>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</si>
  <si>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</si>
  <si>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</si>
  <si>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</si>
  <si>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</si>
  <si>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</si>
  <si>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</si>
  <si>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</si>
  <si>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</si>
  <si>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</si>
  <si>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</si>
  <si>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</si>
  <si>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</si>
  <si>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</si>
  <si>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</si>
  <si>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</si>
  <si>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</si>
  <si>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</si>
  <si>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</si>
  <si>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</si>
  <si>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</si>
  <si>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</si>
  <si>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</si>
  <si>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</si>
  <si>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</si>
  <si>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</si>
  <si>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</si>
  <si>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</si>
  <si>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</si>
  <si>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</si>
  <si>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</si>
  <si>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</si>
  <si>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</si>
  <si>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</si>
  <si>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</si>
  <si>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</si>
  <si>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</si>
  <si>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</si>
  <si>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</si>
  <si>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</si>
  <si>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</si>
  <si>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</si>
  <si>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</si>
  <si>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</si>
  <si>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</si>
  <si>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</si>
  <si>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</si>
  <si>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</si>
  <si>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</si>
  <si>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</si>
  <si>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</si>
  <si>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</si>
  <si>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</si>
  <si>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</si>
  <si>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</si>
  <si>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</si>
  <si>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</si>
  <si>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</si>
  <si>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</si>
  <si>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</si>
  <si>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</si>
  <si>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</si>
  <si>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</si>
  <si>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</si>
  <si>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</si>
  <si>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</si>
  <si>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</si>
  <si>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</si>
  <si>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</si>
  <si>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</si>
  <si>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</si>
  <si>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</si>
  <si>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</si>
  <si>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</si>
  <si>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</si>
  <si>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</si>
  <si>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</si>
  <si>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</si>
  <si>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</si>
  <si>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</si>
  <si>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</si>
  <si>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</si>
  <si>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</si>
  <si>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</si>
  <si>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</si>
  <si>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</si>
  <si>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</si>
  <si>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</si>
  <si>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</si>
  <si>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</si>
  <si>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</si>
  <si>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</si>
  <si>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</si>
  <si>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</si>
  <si>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</si>
  <si>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</si>
  <si>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</si>
  <si>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</si>
  <si>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</si>
  <si>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</si>
  <si>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</si>
  <si>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</si>
  <si>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</si>
  <si>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</si>
  <si>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</si>
  <si>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</si>
  <si>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</si>
  <si>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</si>
  <si>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</si>
  <si>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</si>
  <si>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</si>
  <si>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</si>
  <si>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</si>
  <si>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</si>
  <si>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</si>
  <si>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</si>
  <si>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</si>
  <si>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</si>
  <si>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</si>
  <si>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</si>
  <si>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</si>
  <si>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</si>
  <si>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</si>
  <si>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</si>
  <si>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</si>
  <si>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</si>
  <si>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</si>
  <si>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</si>
  <si>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</si>
  <si>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</si>
  <si>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</si>
  <si>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</si>
  <si>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</si>
  <si>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</si>
  <si>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</si>
  <si>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</si>
  <si>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</si>
  <si>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</si>
  <si>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</si>
  <si>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</si>
  <si>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</si>
  <si>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</si>
  <si>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</si>
  <si>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</si>
  <si>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</si>
  <si>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</si>
  <si>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</si>
  <si>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</si>
  <si>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</si>
  <si>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</si>
  <si>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</si>
  <si>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</si>
  <si>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</si>
  <si>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</si>
  <si>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</si>
  <si>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</si>
  <si>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</si>
  <si>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</si>
  <si>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</si>
  <si>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</si>
  <si>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</si>
  <si>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</si>
  <si>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</si>
  <si>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</si>
  <si>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</si>
  <si>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</si>
  <si>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</si>
  <si>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</si>
  <si>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</si>
  <si>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</si>
  <si>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</si>
  <si>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</si>
  <si>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</si>
  <si>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</si>
  <si>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</si>
  <si>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</si>
  <si>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</si>
  <si>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</si>
  <si>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</si>
  <si>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</si>
  <si>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</si>
  <si>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</si>
  <si>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</si>
  <si>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</si>
  <si>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</si>
  <si>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</si>
  <si>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</si>
  <si>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</si>
  <si>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</si>
  <si>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</si>
  <si>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</si>
  <si>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</si>
  <si>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</si>
  <si>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</si>
  <si>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</si>
  <si>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</si>
  <si>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</si>
  <si>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</si>
  <si>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</si>
  <si>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</si>
  <si>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</si>
  <si>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</si>
  <si>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</si>
  <si>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</si>
  <si>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</si>
  <si>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</si>
  <si>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</si>
  <si>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</si>
  <si>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</si>
  <si>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</si>
  <si>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</si>
  <si>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</si>
  <si>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</si>
  <si>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</si>
  <si>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</si>
  <si>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</si>
  <si>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</si>
  <si>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</si>
  <si>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</si>
  <si>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</si>
  <si>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</si>
  <si>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</si>
  <si>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</si>
  <si>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</si>
  <si>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</si>
  <si>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</si>
  <si>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</si>
  <si>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</si>
  <si>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</si>
  <si>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</si>
  <si>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</si>
  <si>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</si>
  <si>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</si>
  <si>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</si>
  <si>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</si>
  <si>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</si>
  <si>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</si>
  <si>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</si>
  <si>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</si>
  <si>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</si>
  <si>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</si>
  <si>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</si>
  <si>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</si>
  <si>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</si>
  <si>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</si>
  <si>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</si>
  <si>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</si>
  <si>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</si>
  <si>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</si>
  <si>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</si>
  <si>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</si>
  <si>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</si>
  <si>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</si>
  <si>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</si>
  <si>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</si>
  <si>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</si>
  <si>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</si>
  <si>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</si>
  <si>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</si>
  <si>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</si>
  <si>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</si>
  <si>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</si>
  <si>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</si>
  <si>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</si>
  <si>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</si>
  <si>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</si>
  <si>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</si>
  <si>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</si>
  <si>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</si>
  <si>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</si>
  <si>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</si>
  <si>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</si>
  <si>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</si>
  <si>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</si>
  <si>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</si>
  <si>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</si>
  <si>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</si>
  <si>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</si>
  <si>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</si>
  <si>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</si>
  <si>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</si>
  <si>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</si>
  <si>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</si>
  <si>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</si>
  <si>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</si>
  <si>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</si>
  <si>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</si>
  <si>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</si>
  <si>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</si>
  <si>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</si>
  <si>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</si>
  <si>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</si>
  <si>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</si>
  <si>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</si>
  <si>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</si>
  <si>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</si>
  <si>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</si>
  <si>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</si>
  <si>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</si>
  <si>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</si>
  <si>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</si>
  <si>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</si>
  <si>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</si>
  <si>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</si>
  <si>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</si>
  <si>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</si>
  <si>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</si>
  <si>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</si>
  <si>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</si>
  <si>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</si>
  <si>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</si>
  <si>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</si>
  <si>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</si>
  <si>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</si>
  <si>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</si>
  <si>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</si>
  <si>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</si>
  <si>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</si>
  <si>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</si>
  <si>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</si>
  <si>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</si>
  <si>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</si>
  <si>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</si>
  <si>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</si>
  <si>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</si>
  <si>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</si>
  <si>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</si>
  <si>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</si>
  <si>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</si>
  <si>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</si>
  <si>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</si>
  <si>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</si>
  <si>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</si>
  <si>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</si>
  <si>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</si>
  <si>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</si>
  <si>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</si>
  <si>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</si>
  <si>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</si>
  <si>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</si>
  <si>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</si>
  <si>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</si>
  <si>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</si>
  <si>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</si>
  <si>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</si>
  <si>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</si>
  <si>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</si>
  <si>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</si>
  <si>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</si>
  <si>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</si>
  <si>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</si>
  <si>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</si>
  <si>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</si>
  <si>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</si>
  <si>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</si>
  <si>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</si>
  <si>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</si>
  <si>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</si>
  <si>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</si>
  <si>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</si>
  <si>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</si>
  <si>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</si>
  <si>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</si>
  <si>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</si>
  <si>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</si>
  <si>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</si>
  <si>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</si>
  <si>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</si>
  <si>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</si>
  <si>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</si>
  <si>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</si>
  <si>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</si>
  <si>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</si>
  <si>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</si>
  <si>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</si>
  <si>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</si>
  <si>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</si>
  <si>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</si>
  <si>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</si>
  <si>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</si>
  <si>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</si>
  <si>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</si>
  <si>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</si>
  <si>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</si>
  <si>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</si>
  <si>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</si>
  <si>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</si>
  <si>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</si>
  <si>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</si>
  <si>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</si>
  <si>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</si>
  <si>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</si>
  <si>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</si>
  <si>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</si>
  <si>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</si>
  <si>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</si>
  <si>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</si>
  <si>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</si>
  <si>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</si>
  <si>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</si>
  <si>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</si>
  <si>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</si>
  <si>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</si>
  <si>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</si>
  <si>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</si>
  <si>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</si>
  <si>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</si>
  <si>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</si>
  <si>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</si>
  <si>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</si>
  <si>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</si>
  <si>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</si>
  <si>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</si>
  <si>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</si>
  <si>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</si>
  <si>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</si>
  <si>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</si>
  <si>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</si>
  <si>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</si>
  <si>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</si>
  <si>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</si>
  <si>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</si>
  <si>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</si>
  <si>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</si>
  <si>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</si>
  <si>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</si>
  <si>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</si>
  <si>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</si>
  <si>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</si>
  <si>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</si>
  <si>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</si>
  <si>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</si>
  <si>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</si>
  <si>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</si>
  <si>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</si>
  <si>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</si>
  <si>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</si>
  <si>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</si>
  <si>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</si>
  <si>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</si>
  <si>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</si>
  <si>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</si>
  <si>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</si>
  <si>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</si>
  <si>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</si>
  <si>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</si>
  <si>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</si>
  <si>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</si>
  <si>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</si>
  <si>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</si>
  <si>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</si>
  <si>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</si>
  <si>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</si>
  <si>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</si>
  <si>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</si>
  <si>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</si>
  <si>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</si>
  <si>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</si>
  <si>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</si>
  <si>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</si>
  <si>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</si>
  <si>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</si>
  <si>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</si>
  <si>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</si>
  <si>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</si>
  <si>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</si>
  <si>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</si>
  <si>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</si>
  <si>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</si>
  <si>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</si>
  <si>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</si>
  <si>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</si>
  <si>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</si>
  <si>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</si>
  <si>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</si>
  <si>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</si>
  <si>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</si>
  <si>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</si>
  <si>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</si>
  <si>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</si>
  <si>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</si>
  <si>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</si>
  <si>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</si>
  <si>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</si>
  <si>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</si>
  <si>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</si>
  <si>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</si>
  <si>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</si>
  <si>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</si>
  <si>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</si>
  <si>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</si>
  <si>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</si>
  <si>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</si>
  <si>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</si>
  <si>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</si>
  <si>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</si>
  <si>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</si>
  <si>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</si>
  <si>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</si>
  <si>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</si>
  <si>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</si>
  <si>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</si>
  <si>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</si>
  <si>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</si>
  <si>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</si>
  <si>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</si>
  <si>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</si>
  <si>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</si>
  <si>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</si>
  <si>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</si>
  <si>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</si>
  <si>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</si>
  <si>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</si>
  <si>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</si>
  <si>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</si>
  <si>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</si>
  <si>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</si>
  <si>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</si>
  <si>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</si>
  <si>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</si>
  <si>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</si>
  <si>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</si>
  <si>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</si>
  <si>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</si>
  <si>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</si>
  <si>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</si>
  <si>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</si>
  <si>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</si>
  <si>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</si>
  <si>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</si>
  <si>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</si>
  <si>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</si>
  <si>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</si>
  <si>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</si>
  <si>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</si>
  <si>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</si>
  <si>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</si>
  <si>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</si>
  <si>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</si>
  <si>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</si>
  <si>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</si>
  <si>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</si>
  <si>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</si>
  <si>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</si>
  <si>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</si>
  <si>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</si>
  <si>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</si>
  <si>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</si>
  <si>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</si>
  <si>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</si>
  <si>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</si>
  <si>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</si>
  <si>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</si>
  <si>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</si>
  <si>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</si>
  <si>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</si>
  <si>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</si>
  <si>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</si>
  <si>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</si>
  <si>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</si>
  <si>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</si>
  <si>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</si>
  <si>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</si>
  <si>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</si>
  <si>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</si>
  <si>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</si>
  <si>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</si>
  <si>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</si>
  <si>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</si>
  <si>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</si>
  <si>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</si>
  <si>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</si>
  <si>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</si>
  <si>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</si>
  <si>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</si>
  <si>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</si>
  <si>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</si>
  <si>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</si>
  <si>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</si>
  <si>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</si>
  <si>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</si>
  <si>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</si>
  <si>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</si>
  <si>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</si>
  <si>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</si>
  <si>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</si>
  <si>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</si>
  <si>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</si>
  <si>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</si>
  <si>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</si>
  <si>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</si>
  <si>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</si>
  <si>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</si>
  <si>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</si>
  <si>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</si>
  <si>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</si>
  <si>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</si>
  <si>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</si>
  <si>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</si>
  <si>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</si>
  <si>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</si>
  <si>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</si>
  <si>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</si>
  <si>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</si>
  <si>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</si>
  <si>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</si>
  <si>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</si>
  <si>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</si>
  <si>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</si>
  <si>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</si>
  <si>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</si>
  <si>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</si>
  <si>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</si>
  <si>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</si>
  <si>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</si>
  <si>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</si>
  <si>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</si>
  <si>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</si>
  <si>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</si>
  <si>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</si>
  <si>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</si>
  <si>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</si>
  <si>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</si>
  <si>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</si>
  <si>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</si>
  <si>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</si>
  <si>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</si>
  <si>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</si>
  <si>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</si>
  <si>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</si>
  <si>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</si>
  <si>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</si>
  <si>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</si>
  <si>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</si>
  <si>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</si>
  <si>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</si>
  <si>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</si>
  <si>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</si>
  <si>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</si>
  <si>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</si>
  <si>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</si>
  <si>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</si>
  <si>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</si>
  <si>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</si>
  <si>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</si>
  <si>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</si>
  <si>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</si>
  <si>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</si>
  <si>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</si>
  <si>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</si>
  <si>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</si>
  <si>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</si>
  <si>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</si>
  <si>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</si>
  <si>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</si>
  <si>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</si>
  <si>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</si>
  <si>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</si>
  <si>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</si>
  <si>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</si>
  <si>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</si>
  <si>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</si>
  <si>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</si>
  <si>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</si>
  <si>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</si>
  <si>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</si>
  <si>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</si>
  <si>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</si>
  <si>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</si>
  <si>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</si>
  <si>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</si>
  <si>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</si>
  <si>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</si>
  <si>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</si>
  <si>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</si>
  <si>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</si>
  <si>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</si>
  <si>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</si>
  <si>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</si>
  <si>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</si>
  <si>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</si>
  <si>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</si>
  <si>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</si>
  <si>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</si>
  <si>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</si>
  <si>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</si>
  <si>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</si>
  <si>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</si>
  <si>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</si>
  <si>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</si>
  <si>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</si>
  <si>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</si>
  <si>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</si>
  <si>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</si>
  <si>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</si>
  <si>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</si>
  <si>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</si>
  <si>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</si>
  <si>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</si>
  <si>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</si>
  <si>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</si>
  <si>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</si>
  <si>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</si>
  <si>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</si>
  <si>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</si>
  <si>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</si>
  <si>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</si>
  <si>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</si>
  <si>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</si>
  <si>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</si>
  <si>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</si>
  <si>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</si>
  <si>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</si>
  <si>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</si>
  <si>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</si>
  <si>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</si>
  <si>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</si>
  <si>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</si>
  <si>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</si>
  <si>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</si>
  <si>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</si>
  <si>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</si>
  <si>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</si>
  <si>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</si>
  <si>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</si>
  <si>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</si>
  <si>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</si>
  <si>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</si>
  <si>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</si>
  <si>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</si>
  <si>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</si>
  <si>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</si>
  <si>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</si>
  <si>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</si>
  <si>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</si>
  <si>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</si>
  <si>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</si>
  <si>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</si>
  <si>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</si>
  <si>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</si>
  <si>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</si>
  <si>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</si>
  <si>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</si>
  <si>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</si>
  <si>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</si>
  <si>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</si>
  <si>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</si>
  <si>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</si>
  <si>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</si>
  <si>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</si>
  <si>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</si>
  <si>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</si>
  <si>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</si>
  <si>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</si>
  <si>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</si>
  <si>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</si>
  <si>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</si>
  <si>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</si>
  <si>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</si>
  <si>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</si>
  <si>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</si>
  <si>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</si>
  <si>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</si>
  <si>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</si>
  <si>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</si>
  <si>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</si>
  <si>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</si>
  <si>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</si>
  <si>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</si>
  <si>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</si>
  <si>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</si>
  <si>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</si>
  <si>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</si>
  <si>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</si>
  <si>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</si>
  <si>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</si>
  <si>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</si>
  <si>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</si>
  <si>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</si>
  <si>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</si>
  <si>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</si>
  <si>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</si>
  <si>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</si>
  <si>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</si>
  <si>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</si>
  <si>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</si>
  <si>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</si>
  <si>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</si>
  <si>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</si>
  <si>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</si>
  <si>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</si>
  <si>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</si>
  <si>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</si>
  <si>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</si>
  <si>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</si>
  <si>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</si>
  <si>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</si>
  <si>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</si>
  <si>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</si>
  <si>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</si>
  <si>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</si>
  <si>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</si>
  <si>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</si>
  <si>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</si>
  <si>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</si>
  <si>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</si>
  <si>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</si>
  <si>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</si>
  <si>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</si>
  <si>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</si>
  <si>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</si>
  <si>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</si>
  <si>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</si>
  <si>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</si>
  <si>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</si>
  <si>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</si>
  <si>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</si>
  <si>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</si>
  <si>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</si>
  <si>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</si>
  <si>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</si>
  <si>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</si>
  <si>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</si>
  <si>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</si>
  <si>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</si>
  <si>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</si>
  <si>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</si>
  <si>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</si>
  <si>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</si>
  <si>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</si>
  <si>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</si>
  <si>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</si>
  <si>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</si>
  <si>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</si>
  <si>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</si>
  <si>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</si>
  <si>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</si>
  <si>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</si>
  <si>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</si>
  <si>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</si>
  <si>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</si>
  <si>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</si>
  <si>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</si>
  <si>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</si>
  <si>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</si>
  <si>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</si>
  <si>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</si>
  <si>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</si>
  <si>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</si>
  <si>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</si>
  <si>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</si>
  <si>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</si>
  <si>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</si>
  <si>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</si>
  <si>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</si>
  <si>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</si>
  <si>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</si>
  <si>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</si>
  <si>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</si>
  <si>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</si>
  <si>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</si>
  <si>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</si>
  <si>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</si>
  <si>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</si>
  <si>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</si>
  <si>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</si>
  <si>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</si>
  <si>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</si>
  <si>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</si>
  <si>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</si>
  <si>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</si>
  <si>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</si>
  <si>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</si>
  <si>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</si>
  <si>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</si>
  <si>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</si>
  <si>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</si>
  <si>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</si>
  <si>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</si>
  <si>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</si>
  <si>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</si>
  <si>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</si>
  <si>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</si>
  <si>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</si>
  <si>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</si>
  <si>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</si>
  <si>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</si>
  <si>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</si>
  <si>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</si>
  <si>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</si>
  <si>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</si>
  <si>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</si>
  <si>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</si>
  <si>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</si>
  <si>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</si>
  <si>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</si>
  <si>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</si>
  <si>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</si>
  <si>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</si>
  <si>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</si>
  <si>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</si>
  <si>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</si>
  <si>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</si>
  <si>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</si>
  <si>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</si>
  <si>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</si>
  <si>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</si>
  <si>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</si>
  <si>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</si>
  <si>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</si>
  <si>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</si>
  <si>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</si>
  <si>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</si>
  <si>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</si>
  <si>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</si>
  <si>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</si>
  <si>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</si>
  <si>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</si>
  <si>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</si>
  <si>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</si>
  <si>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</si>
  <si>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</si>
  <si>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</si>
  <si>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</si>
  <si>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</si>
  <si>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</si>
  <si>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</si>
  <si>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</si>
  <si>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</si>
  <si>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</si>
  <si>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</si>
  <si>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</si>
  <si>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</si>
  <si>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</si>
  <si>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</si>
  <si>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</si>
  <si>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</si>
  <si>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</si>
  <si>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</si>
  <si>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</si>
  <si>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</si>
  <si>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</si>
  <si>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</si>
  <si>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</si>
  <si>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</si>
  <si>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</si>
  <si>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</si>
  <si>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</si>
  <si>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</si>
  <si>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</si>
  <si>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</si>
  <si>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</si>
  <si>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</si>
  <si>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</si>
  <si>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</si>
  <si>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</si>
  <si>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</si>
  <si>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</si>
  <si>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</si>
  <si>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</si>
  <si>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</si>
  <si>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</si>
  <si>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</si>
  <si>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</si>
  <si>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</si>
  <si>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</si>
  <si>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</si>
  <si>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</si>
  <si>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</si>
  <si>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</si>
  <si>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</si>
  <si>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</si>
  <si>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</si>
  <si>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</si>
  <si>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</si>
  <si>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</si>
  <si>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</si>
  <si>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</si>
  <si>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</si>
  <si>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</si>
  <si>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</si>
  <si>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</si>
  <si>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</si>
  <si>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</si>
  <si>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</si>
  <si>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</si>
  <si>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</si>
  <si>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</si>
  <si>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</si>
  <si>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</si>
  <si>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</si>
  <si>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</si>
  <si>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</si>
  <si>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</si>
  <si>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</si>
  <si>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</si>
  <si>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</si>
  <si>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</si>
  <si>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</si>
  <si>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</si>
  <si>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</si>
  <si>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</si>
  <si>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</si>
  <si>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</si>
  <si>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</si>
  <si>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</si>
  <si>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</si>
  <si>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</si>
  <si>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</si>
  <si>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</si>
  <si>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</si>
  <si>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</si>
  <si>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</si>
  <si>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</si>
  <si>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</si>
  <si>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</si>
  <si>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</si>
  <si>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</si>
  <si>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</si>
  <si>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</si>
  <si>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</si>
  <si>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</si>
  <si>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</si>
  <si>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</si>
  <si>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</si>
  <si>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</si>
  <si>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</si>
  <si>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</si>
  <si>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</si>
  <si>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</si>
  <si>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</si>
  <si>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</si>
  <si>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</si>
  <si>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</si>
  <si>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</si>
  <si>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</si>
  <si>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</si>
  <si>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</si>
  <si>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</si>
  <si>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</si>
  <si>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</si>
  <si>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</si>
  <si>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</si>
  <si>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</si>
  <si>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</si>
  <si>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</si>
  <si>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</si>
  <si>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</si>
  <si>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</si>
  <si>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</si>
  <si>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</si>
  <si>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</si>
  <si>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</si>
  <si>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</si>
  <si>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</si>
  <si>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</si>
  <si>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</si>
  <si>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</si>
  <si>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</si>
  <si>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</si>
  <si>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</si>
  <si>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</si>
  <si>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</si>
  <si>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</si>
  <si>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</si>
  <si>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</si>
  <si>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</si>
  <si>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</si>
  <si>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</si>
  <si>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</si>
  <si>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</si>
  <si>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</si>
  <si>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</si>
  <si>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</si>
  <si>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</si>
  <si>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</si>
  <si>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</si>
  <si>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</si>
  <si>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</si>
  <si>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</si>
  <si>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</si>
  <si>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</si>
  <si>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</si>
  <si>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</si>
  <si>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</si>
  <si>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</si>
  <si>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</si>
  <si>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</si>
  <si>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</si>
  <si>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</si>
  <si>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</si>
  <si>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</si>
  <si>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</si>
  <si>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</si>
  <si>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</si>
  <si>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</si>
  <si>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</si>
  <si>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</si>
  <si>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</si>
  <si>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</si>
  <si>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</si>
  <si>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</si>
  <si>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</si>
  <si>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</si>
  <si>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</si>
  <si>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</si>
  <si>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</si>
  <si>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</si>
  <si>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</si>
  <si>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</si>
  <si>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</si>
  <si>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</si>
  <si>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</si>
  <si>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</si>
  <si>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</si>
  <si>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</si>
  <si>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</si>
  <si>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</si>
  <si>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</si>
  <si>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</si>
  <si>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</si>
  <si>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</si>
  <si>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</si>
  <si>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</si>
  <si>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</si>
  <si>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</si>
  <si>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</si>
  <si>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</si>
  <si>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</si>
  <si>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</si>
  <si>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</si>
  <si>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</si>
  <si>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</si>
  <si>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</si>
  <si>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</si>
  <si>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</si>
  <si>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</si>
  <si>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</si>
  <si>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</si>
  <si>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</si>
  <si>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</si>
  <si>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</si>
  <si>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</si>
  <si>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</si>
  <si>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</si>
  <si>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</si>
  <si>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</si>
  <si>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</si>
  <si>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</si>
  <si>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</si>
  <si>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</si>
  <si>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</si>
  <si>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</si>
  <si>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</si>
  <si>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</si>
  <si>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</si>
  <si>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</si>
  <si>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</si>
  <si>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</si>
  <si>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</si>
  <si>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</si>
  <si>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</si>
  <si>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</si>
  <si>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</si>
  <si>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</si>
  <si>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</si>
  <si>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</si>
  <si>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</si>
  <si>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</si>
  <si>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</si>
  <si>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</si>
  <si>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</si>
  <si>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</si>
  <si>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</si>
  <si>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</si>
  <si>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</si>
  <si>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</si>
  <si>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</si>
  <si>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</si>
  <si>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</si>
  <si>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</si>
  <si>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</si>
  <si>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</si>
  <si>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</si>
  <si>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</si>
  <si>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</si>
  <si>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</si>
  <si>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</si>
  <si>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</si>
  <si>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</si>
  <si>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</si>
  <si>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</si>
  <si>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</si>
  <si>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</si>
  <si>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</si>
  <si>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</si>
  <si>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</si>
  <si>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</si>
  <si>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</si>
  <si>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</si>
  <si>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</si>
  <si>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</si>
  <si>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</si>
  <si>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</si>
  <si>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</si>
  <si>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</si>
  <si>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</si>
  <si>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</si>
  <si>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</si>
  <si>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</si>
  <si>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</si>
  <si>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</si>
  <si>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</si>
  <si>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</si>
  <si>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</si>
  <si>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</si>
  <si>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</si>
  <si>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</si>
  <si>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</si>
  <si>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</si>
  <si>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</si>
  <si>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</si>
  <si>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</si>
  <si>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</si>
  <si>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</si>
  <si>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</si>
  <si>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</si>
  <si>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</si>
  <si>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</si>
  <si>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</si>
  <si>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</si>
  <si>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</si>
  <si>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</si>
  <si>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</si>
  <si>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</si>
  <si>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</si>
  <si>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</si>
  <si>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</si>
  <si>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</si>
  <si>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</si>
  <si>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</si>
  <si>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</si>
  <si>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</si>
  <si>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</si>
  <si>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</si>
  <si>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</si>
  <si>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</si>
  <si>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</si>
  <si>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</si>
  <si>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</si>
  <si>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</si>
  <si>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</si>
  <si>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</si>
  <si>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</si>
  <si>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</si>
  <si>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</si>
  <si>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</si>
  <si>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</si>
  <si>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</si>
  <si>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</si>
  <si>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</si>
  <si>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</si>
  <si>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</si>
  <si>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</si>
  <si>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</si>
  <si>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</si>
  <si>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</si>
  <si>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</si>
  <si>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</si>
  <si>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</si>
  <si>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</si>
  <si>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</si>
  <si>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</si>
  <si>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</si>
  <si>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</si>
  <si>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</si>
  <si>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</si>
  <si>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</si>
  <si>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</si>
  <si>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</si>
  <si>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</si>
  <si>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</si>
  <si>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</si>
  <si>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</si>
  <si>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</si>
  <si>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</si>
  <si>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</si>
  <si>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</si>
  <si>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</si>
  <si>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</si>
  <si>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</si>
  <si>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</si>
  <si>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</si>
  <si>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</si>
  <si>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</si>
  <si>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</si>
  <si>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</si>
  <si>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</si>
  <si>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</si>
  <si>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</si>
  <si>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</si>
  <si>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</si>
  <si>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</si>
  <si>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</si>
  <si>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</si>
  <si>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</si>
  <si>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</si>
  <si>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</si>
  <si>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</si>
  <si>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</si>
  <si>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</si>
  <si>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</si>
  <si>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</si>
  <si>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</si>
  <si>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</si>
  <si>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</si>
  <si>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</si>
  <si>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</si>
  <si>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</si>
  <si>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</si>
  <si>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</si>
  <si>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</si>
  <si>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</si>
  <si>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</si>
  <si>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</si>
  <si>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</si>
  <si>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</si>
  <si>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</si>
  <si>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</si>
  <si>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</si>
  <si>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</si>
  <si>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</si>
  <si>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</si>
  <si>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</si>
  <si>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</si>
  <si>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</si>
  <si>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</si>
  <si>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</si>
  <si>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</si>
  <si>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</si>
  <si>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</si>
  <si>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</si>
  <si>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</si>
  <si>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</si>
  <si>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</si>
  <si>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</si>
  <si>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</si>
  <si>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</si>
  <si>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</si>
  <si>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</si>
  <si>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</si>
  <si>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</si>
  <si>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</si>
  <si>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</si>
  <si>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</si>
  <si>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</si>
  <si>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</si>
  <si>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</si>
  <si>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</si>
  <si>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</si>
  <si>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</si>
  <si>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</si>
  <si>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</si>
  <si>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</si>
  <si>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</si>
  <si>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</si>
  <si>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</si>
  <si>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</si>
  <si>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</si>
  <si>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</si>
  <si>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</si>
  <si>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</si>
  <si>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</si>
  <si>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</si>
  <si>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</si>
  <si>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</si>
  <si>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</si>
  <si>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</si>
  <si>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</si>
  <si>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</si>
  <si>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</si>
  <si>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</si>
  <si>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</si>
  <si>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</si>
  <si>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</si>
  <si>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</si>
  <si>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</si>
  <si>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</si>
  <si>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</si>
  <si>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</si>
  <si>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</si>
  <si>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</si>
  <si>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</si>
  <si>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</si>
  <si>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</si>
  <si>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</si>
  <si>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</si>
  <si>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</si>
  <si>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</si>
  <si>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</si>
  <si>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</si>
  <si>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</si>
  <si>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</si>
  <si>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</si>
  <si>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</si>
  <si>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</si>
  <si>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</si>
  <si>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</si>
  <si>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</si>
  <si>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</si>
  <si>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</si>
  <si>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</si>
  <si>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</si>
  <si>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</si>
  <si>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</si>
  <si>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</si>
  <si>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</si>
  <si>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</si>
  <si>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</si>
  <si>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</si>
  <si>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</si>
  <si>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</si>
  <si>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</si>
  <si>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</si>
  <si>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</si>
  <si>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</si>
  <si>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</si>
  <si>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</si>
  <si>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</si>
  <si>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</si>
  <si>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</si>
  <si>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</si>
  <si>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</si>
  <si>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</si>
  <si>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</si>
  <si>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</si>
  <si>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</si>
  <si>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</si>
  <si>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</si>
  <si>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</si>
  <si>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</si>
  <si>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</si>
  <si>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</si>
  <si>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</si>
  <si>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</si>
  <si>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</si>
  <si>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</si>
  <si>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</si>
  <si>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</si>
  <si>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</si>
  <si>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</si>
  <si>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</si>
  <si>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</si>
  <si>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</si>
  <si>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</si>
  <si>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</si>
  <si>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</si>
  <si>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</si>
  <si>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</si>
  <si>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</si>
  <si>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</si>
  <si>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</si>
  <si>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</si>
  <si>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</si>
  <si>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</si>
  <si>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</si>
  <si>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</si>
  <si>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</si>
  <si>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</si>
  <si>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</si>
  <si>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</si>
  <si>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</si>
  <si>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</si>
  <si>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</si>
  <si>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</si>
  <si>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</si>
  <si>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</si>
  <si>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</si>
  <si>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</si>
  <si>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</si>
  <si>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</si>
  <si>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</si>
  <si>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</si>
  <si>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</si>
  <si>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</si>
  <si>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</si>
  <si>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</si>
  <si>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</si>
  <si>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</si>
  <si>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</si>
  <si>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</si>
  <si>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</si>
  <si>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</si>
  <si>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</si>
  <si>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</si>
  <si>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</si>
  <si>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</si>
  <si>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</si>
  <si>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</si>
  <si>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</si>
  <si>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</si>
  <si>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</si>
  <si>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</si>
  <si>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</si>
  <si>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</si>
  <si>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</si>
  <si>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</si>
  <si>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</si>
  <si>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</si>
  <si>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</si>
  <si>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</si>
  <si>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</si>
  <si>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</si>
  <si>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</si>
  <si>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</si>
  <si>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</si>
  <si>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</si>
  <si>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</si>
  <si>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</si>
  <si>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</si>
  <si>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</si>
  <si>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</si>
  <si>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</si>
  <si>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</si>
  <si>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</si>
  <si>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</si>
  <si>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</si>
  <si>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</si>
  <si>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</si>
  <si>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</si>
  <si>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</si>
  <si>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</si>
  <si>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</si>
  <si>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</si>
  <si>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</si>
  <si>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</si>
  <si>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</si>
  <si>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</si>
  <si>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</si>
  <si>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</si>
  <si>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</si>
  <si>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</si>
  <si>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</si>
  <si>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</si>
  <si>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</si>
  <si>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</si>
  <si>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</si>
  <si>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</si>
  <si>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</si>
  <si>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</si>
  <si>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</si>
  <si>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</si>
  <si>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</si>
  <si>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</si>
  <si>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</si>
  <si>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</si>
  <si>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</si>
  <si>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</si>
  <si>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</si>
  <si>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</si>
  <si>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</si>
  <si>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</si>
  <si>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</si>
  <si>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</si>
  <si>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</si>
  <si>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</si>
  <si>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</si>
  <si>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</si>
  <si>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</si>
  <si>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</si>
  <si>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</si>
  <si>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</si>
  <si>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</si>
  <si>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</si>
  <si>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</si>
  <si>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</si>
  <si>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</si>
  <si>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</si>
  <si>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</si>
  <si>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</si>
  <si>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</si>
  <si>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</si>
  <si>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</si>
  <si>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</si>
  <si>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</si>
  <si>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</si>
  <si>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</si>
  <si>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</si>
  <si>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</si>
  <si>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</si>
  <si>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</si>
  <si>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</si>
  <si>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</si>
  <si>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</si>
  <si>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</si>
  <si>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</si>
  <si>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</si>
  <si>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</si>
  <si>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</si>
  <si>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</si>
  <si>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</si>
  <si>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</si>
  <si>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</si>
  <si>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</si>
  <si>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</si>
  <si>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</si>
  <si>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</si>
  <si>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</si>
  <si>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</si>
  <si>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</si>
  <si>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</si>
  <si>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</si>
  <si>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</si>
  <si>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</si>
  <si>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</si>
  <si>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</si>
  <si>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</si>
  <si>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</si>
  <si>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</si>
  <si>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</si>
  <si>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</si>
  <si>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</si>
  <si>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</si>
  <si>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</si>
  <si>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</si>
  <si>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</si>
  <si>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</si>
  <si>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</si>
  <si>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</si>
  <si>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</si>
  <si>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</si>
  <si>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</si>
  <si>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</si>
  <si>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</si>
  <si>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</si>
  <si>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</si>
  <si>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</si>
  <si>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</si>
  <si>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</si>
  <si>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</si>
  <si>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</si>
  <si>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</si>
  <si>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</si>
  <si>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</si>
  <si>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</si>
  <si>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</si>
  <si>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</si>
  <si>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</si>
  <si>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</si>
  <si>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</si>
  <si>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</si>
  <si>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</si>
  <si>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</si>
  <si>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</si>
  <si>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</si>
  <si>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</si>
  <si>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</si>
  <si>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</si>
  <si>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</si>
  <si>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</si>
  <si>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</si>
  <si>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</si>
  <si>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</si>
  <si>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</si>
  <si>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</si>
  <si>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</si>
  <si>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</si>
  <si>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</si>
  <si>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</si>
  <si>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</si>
  <si>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</si>
  <si>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</si>
  <si>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</si>
  <si>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</si>
  <si>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</si>
  <si>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</si>
  <si>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</si>
  <si>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</si>
  <si>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</si>
  <si>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</si>
  <si>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</si>
  <si>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</si>
  <si>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</si>
  <si>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</si>
  <si>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</si>
  <si>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</si>
  <si>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</si>
  <si>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</si>
  <si>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</si>
  <si>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</si>
  <si>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</si>
  <si>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</si>
  <si>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</si>
  <si>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</si>
  <si>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</si>
  <si>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</si>
  <si>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</si>
  <si>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</si>
  <si>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</si>
  <si>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</si>
  <si>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</si>
  <si>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</si>
  <si>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</si>
  <si>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</si>
  <si>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</si>
  <si>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</si>
  <si>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</si>
  <si>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</si>
  <si>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</si>
  <si>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</si>
  <si>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</si>
  <si>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</si>
  <si>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</si>
  <si>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</si>
  <si>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</si>
  <si>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</si>
  <si>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</si>
  <si>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</si>
  <si>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</si>
  <si>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</si>
  <si>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</si>
  <si>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</si>
  <si>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</si>
  <si>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</si>
  <si>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</si>
  <si>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</si>
  <si>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</si>
  <si>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</si>
  <si>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</si>
  <si>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</si>
  <si>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</si>
  <si>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</si>
  <si>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</si>
  <si>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</si>
  <si>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</si>
  <si>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</si>
  <si>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</si>
  <si>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</si>
  <si>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</si>
  <si>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</si>
  <si>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</si>
  <si>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</si>
  <si>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</si>
  <si>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</si>
  <si>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</si>
  <si>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</si>
  <si>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</si>
  <si>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</si>
  <si>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</si>
  <si>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</si>
  <si>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</si>
  <si>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</si>
  <si>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</si>
  <si>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</si>
  <si>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</si>
  <si>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</si>
  <si>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</si>
  <si>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</si>
  <si>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</si>
  <si>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</si>
  <si>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</si>
  <si>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</si>
  <si>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</si>
  <si>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</si>
  <si>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</si>
  <si>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</si>
  <si>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</si>
  <si>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</si>
  <si>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</si>
  <si>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</si>
  <si>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</si>
  <si>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</si>
  <si>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</si>
  <si>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</si>
  <si>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</si>
  <si>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</si>
  <si>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</si>
  <si>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</si>
  <si>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</si>
  <si>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</si>
  <si>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</si>
  <si>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</si>
  <si>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</si>
  <si>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</si>
  <si>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</si>
  <si>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</si>
  <si>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</si>
  <si>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</si>
  <si>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</si>
  <si>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</si>
  <si>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</si>
  <si>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</si>
  <si>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</si>
  <si>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</si>
  <si>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</si>
  <si>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</si>
  <si>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</si>
  <si>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</si>
  <si>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</si>
  <si>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</si>
  <si>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</si>
  <si>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</si>
  <si>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</si>
  <si>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</si>
  <si>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</si>
  <si>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</si>
  <si>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</si>
  <si>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</si>
  <si>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</si>
  <si>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</si>
  <si>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</si>
  <si>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</si>
  <si>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</si>
  <si>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</si>
  <si>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</si>
  <si>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</si>
  <si>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</si>
  <si>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</si>
  <si>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</si>
  <si>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</si>
  <si>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</si>
  <si>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</si>
  <si>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</si>
  <si>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</si>
  <si>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</si>
  <si>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</si>
  <si>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</si>
  <si>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</si>
  <si>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</si>
  <si>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</si>
  <si>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</si>
  <si>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</si>
  <si>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</si>
  <si>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</si>
  <si>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</si>
  <si>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</si>
  <si>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</si>
  <si>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</si>
  <si>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</si>
  <si>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</si>
  <si>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</si>
  <si>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</si>
  <si>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</si>
  <si>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</si>
  <si>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</si>
  <si>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</si>
  <si>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</si>
  <si>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</si>
  <si>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</si>
  <si>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</si>
  <si>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</si>
  <si>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</si>
  <si>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</si>
  <si>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</si>
  <si>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</si>
  <si>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</si>
  <si>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</si>
  <si>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</si>
  <si>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</si>
  <si>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</si>
  <si>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</si>
  <si>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</si>
  <si>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</si>
  <si>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</si>
  <si>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</si>
  <si>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</si>
  <si>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</si>
  <si>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</si>
  <si>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</si>
  <si>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</si>
  <si>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</si>
  <si>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</si>
  <si>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</si>
  <si>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</si>
  <si>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</si>
  <si>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</si>
  <si>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</si>
  <si>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</si>
  <si>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</si>
  <si>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</si>
  <si>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</si>
  <si>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</si>
  <si>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</si>
  <si>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</si>
  <si>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</si>
  <si>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</si>
  <si>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</si>
  <si>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</si>
  <si>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</si>
  <si>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</si>
  <si>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</si>
  <si>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</si>
  <si>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</si>
  <si>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</si>
  <si>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</si>
  <si>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</si>
  <si>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</si>
  <si>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</si>
  <si>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</si>
  <si>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</si>
  <si>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</si>
  <si>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</si>
  <si>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</si>
  <si>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</si>
  <si>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</si>
  <si>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</si>
  <si>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</si>
  <si>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</si>
  <si>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</si>
  <si>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</si>
  <si>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</si>
  <si>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</si>
  <si>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</si>
  <si>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</si>
  <si>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</si>
  <si>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</si>
  <si>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</si>
  <si>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</si>
  <si>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</si>
  <si>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</si>
  <si>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</si>
  <si>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</si>
  <si>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</si>
  <si>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</si>
  <si>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</si>
  <si>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</si>
  <si>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</si>
  <si>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</si>
  <si>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</si>
  <si>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</si>
  <si>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</si>
  <si>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</si>
  <si>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</si>
  <si>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</si>
  <si>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</si>
  <si>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</si>
  <si>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</si>
  <si>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</si>
  <si>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</si>
  <si>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</si>
  <si>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</si>
  <si>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</si>
  <si>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</si>
  <si>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</si>
  <si>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</si>
  <si>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</si>
  <si>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</si>
  <si>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</si>
  <si>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</si>
  <si>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</si>
  <si>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</si>
  <si>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</si>
  <si>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</si>
  <si>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</si>
  <si>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</si>
  <si>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</si>
  <si>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</si>
  <si>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</si>
  <si>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</si>
  <si>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</si>
  <si>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</si>
  <si>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</si>
  <si>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</si>
  <si>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</si>
  <si>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</si>
  <si>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</si>
  <si>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</si>
  <si>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</si>
  <si>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</si>
  <si>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</si>
  <si>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</si>
  <si>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</si>
  <si>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</si>
  <si>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</si>
  <si>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</si>
  <si>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</si>
  <si>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</si>
  <si>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</si>
  <si>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</si>
  <si>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</si>
  <si>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</si>
  <si>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</si>
  <si>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</si>
  <si>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</si>
  <si>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</si>
  <si>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</si>
  <si>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</si>
  <si>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</si>
  <si>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</si>
  <si>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</si>
  <si>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</si>
  <si>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</si>
  <si>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</si>
  <si>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</si>
  <si>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</si>
  <si>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</si>
  <si>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</si>
  <si>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</si>
  <si>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</si>
  <si>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</si>
  <si>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</si>
  <si>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</si>
  <si>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</si>
  <si>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</si>
  <si>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</si>
  <si>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</si>
  <si>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</si>
  <si>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</si>
  <si>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</si>
  <si>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</si>
  <si>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</si>
  <si>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</si>
  <si>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</si>
  <si>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</si>
  <si>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</si>
  <si>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</si>
  <si>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</si>
  <si>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</si>
  <si>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</si>
  <si>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</si>
  <si>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</si>
  <si>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</si>
  <si>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</si>
  <si>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</si>
  <si>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</si>
  <si>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</si>
  <si>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</si>
  <si>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</si>
  <si>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</si>
  <si>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</si>
  <si>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</si>
  <si>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</si>
  <si>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</si>
  <si>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</si>
  <si>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</si>
  <si>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</si>
  <si>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</si>
  <si>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</si>
  <si>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</si>
  <si>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</si>
  <si>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</si>
  <si>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</si>
  <si>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</si>
  <si>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</si>
  <si>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</si>
  <si>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</si>
  <si>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</si>
  <si>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</si>
  <si>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</si>
  <si>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</si>
  <si>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</si>
  <si>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</si>
  <si>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</si>
  <si>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</si>
  <si>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</si>
  <si>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</si>
  <si>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</si>
  <si>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</si>
  <si>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</si>
  <si>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</si>
  <si>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</si>
  <si>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</si>
  <si>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</si>
  <si>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</si>
  <si>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</si>
  <si>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</si>
  <si>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</si>
  <si>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</si>
  <si>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</si>
  <si>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</si>
  <si>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</si>
  <si>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</si>
  <si>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</si>
  <si>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</si>
  <si>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</si>
  <si>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</si>
  <si>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</si>
  <si>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</si>
  <si>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</si>
  <si>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</si>
  <si>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</si>
  <si>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</si>
  <si>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</si>
  <si>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</si>
  <si>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</si>
  <si>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</si>
  <si>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</si>
  <si>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</si>
  <si>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</si>
  <si>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</si>
  <si>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</si>
  <si>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</si>
  <si>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</si>
  <si>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</si>
  <si>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</si>
  <si>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</si>
  <si>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</si>
  <si>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</si>
  <si>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</si>
  <si>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</si>
  <si>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</si>
  <si>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</si>
  <si>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</si>
  <si>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</si>
  <si>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</si>
  <si>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</si>
  <si>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</si>
  <si>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</si>
  <si>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</si>
  <si>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</si>
  <si>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</si>
  <si>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</si>
  <si>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</si>
  <si>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</si>
  <si>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</si>
  <si>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</si>
  <si>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</si>
  <si>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</si>
  <si>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</si>
  <si>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</si>
  <si>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</si>
  <si>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</si>
  <si>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</si>
  <si>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</si>
  <si>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</si>
  <si>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</si>
  <si>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</si>
  <si>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</si>
  <si>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</si>
  <si>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</si>
  <si>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</si>
  <si>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</si>
  <si>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</si>
  <si>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</si>
  <si>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</si>
  <si>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</si>
  <si>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</si>
  <si>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</si>
  <si>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</si>
  <si>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</si>
  <si>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</si>
  <si>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</si>
  <si>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</si>
  <si>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</si>
  <si>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</si>
  <si>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</si>
  <si>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</si>
  <si>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</si>
  <si>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</si>
  <si>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</si>
  <si>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</si>
  <si>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</si>
  <si>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</si>
  <si>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</si>
  <si>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</si>
  <si>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</si>
  <si>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</si>
  <si>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</si>
  <si>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</si>
  <si>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</si>
  <si>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</si>
  <si>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</si>
  <si>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</si>
  <si>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</si>
  <si>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</si>
  <si>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</si>
  <si>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</si>
  <si>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</si>
  <si>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</si>
  <si>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</si>
  <si>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</si>
  <si>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</si>
  <si>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</si>
  <si>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</si>
  <si>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</si>
  <si>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</si>
  <si>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</si>
  <si>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</si>
  <si>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</si>
  <si>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</si>
  <si>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</si>
  <si>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</si>
  <si>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</si>
  <si>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</si>
  <si>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</si>
  <si>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</si>
  <si>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</si>
  <si>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</si>
  <si>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</si>
  <si>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</si>
  <si>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</si>
  <si>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</si>
  <si>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</si>
  <si>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</si>
  <si>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</si>
  <si>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</si>
  <si>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</si>
  <si>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</si>
  <si>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</si>
  <si>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</si>
  <si>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</si>
  <si>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</si>
  <si>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</si>
  <si>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</si>
  <si>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</si>
  <si>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</si>
  <si>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</si>
  <si>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</si>
  <si>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</si>
  <si>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</si>
  <si>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</si>
  <si>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</si>
  <si>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</si>
  <si>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</si>
  <si>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</si>
  <si>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</si>
  <si>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</si>
  <si>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</si>
  <si>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</si>
  <si>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</si>
  <si>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</si>
  <si>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</si>
  <si>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</si>
  <si>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</si>
  <si>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</si>
  <si>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</si>
  <si>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</si>
  <si>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</si>
  <si>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</si>
  <si>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</si>
  <si>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</si>
  <si>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</si>
  <si>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</si>
  <si>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</si>
  <si>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</si>
  <si>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</si>
  <si>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</si>
  <si>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</si>
  <si>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</si>
  <si>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</si>
  <si>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</si>
  <si>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</si>
  <si>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</si>
  <si>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</si>
  <si>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</si>
  <si>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</si>
  <si>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</si>
  <si>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</si>
  <si>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</si>
  <si>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</si>
  <si>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</si>
  <si>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</si>
  <si>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</si>
  <si>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</si>
  <si>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</si>
  <si>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</si>
  <si>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</si>
  <si>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</si>
  <si>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</si>
  <si>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</si>
  <si>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</si>
  <si>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</si>
  <si>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</si>
  <si>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</si>
  <si>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</si>
  <si>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</si>
  <si>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</si>
  <si>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</si>
  <si>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</si>
  <si>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</si>
  <si>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</si>
  <si>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</si>
  <si>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</si>
  <si>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</si>
  <si>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</si>
  <si>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</si>
  <si>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</si>
  <si>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</si>
  <si>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</si>
  <si>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</si>
  <si>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</si>
  <si>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</si>
  <si>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</si>
  <si>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</si>
  <si>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</si>
  <si>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</si>
  <si>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</si>
  <si>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</si>
  <si>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</si>
  <si>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</si>
  <si>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</si>
  <si>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</si>
  <si>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</si>
  <si>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</si>
  <si>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</si>
  <si>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</si>
  <si>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</si>
  <si>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</si>
  <si>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</si>
  <si>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</si>
  <si>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</si>
  <si>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</si>
  <si>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</si>
  <si>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</si>
  <si>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</si>
  <si>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</si>
  <si>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</si>
  <si>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</si>
  <si>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</si>
  <si>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</si>
  <si>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</si>
  <si>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</si>
  <si>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</si>
  <si>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</si>
  <si>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</si>
  <si>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</si>
  <si>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</si>
  <si>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</si>
  <si>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</si>
  <si>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</si>
  <si>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</si>
  <si>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</si>
  <si>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</si>
  <si>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</si>
  <si>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</si>
  <si>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</si>
  <si>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</si>
  <si>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</si>
  <si>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</si>
  <si>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</si>
  <si>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</si>
  <si>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</si>
  <si>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</si>
  <si>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</si>
  <si>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</si>
  <si>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</si>
  <si>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</si>
  <si>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</si>
  <si>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</si>
  <si>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</si>
  <si>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</si>
  <si>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</si>
  <si>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</si>
  <si>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</si>
  <si>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</si>
  <si>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</si>
  <si>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</si>
  <si>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</si>
  <si>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</si>
  <si>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</si>
  <si>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</si>
  <si>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</si>
  <si>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</si>
  <si>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</si>
  <si>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</si>
  <si>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</si>
  <si>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</si>
  <si>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</si>
  <si>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</si>
  <si>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</si>
  <si>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</si>
  <si>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</si>
  <si>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</si>
  <si>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</si>
  <si>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</si>
  <si>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</si>
  <si>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</si>
  <si>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</si>
  <si>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</si>
  <si>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</si>
  <si>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</si>
  <si>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</si>
  <si>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</si>
  <si>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</si>
  <si>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</si>
  <si>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</si>
  <si>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</si>
  <si>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</si>
  <si>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</si>
  <si>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</si>
  <si>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</si>
  <si>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</si>
  <si>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</si>
  <si>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</si>
  <si>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</si>
  <si>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</si>
  <si>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</si>
  <si>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</si>
  <si>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</si>
  <si>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</si>
  <si>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</si>
  <si>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</si>
  <si>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</si>
  <si>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</si>
  <si>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</si>
  <si>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</si>
  <si>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</si>
  <si>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</si>
  <si>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</si>
  <si>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</si>
  <si>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</si>
  <si>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</si>
  <si>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</si>
  <si>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</si>
  <si>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</si>
  <si>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</si>
  <si>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</si>
  <si>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</si>
  <si>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</si>
  <si>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</si>
  <si>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</si>
  <si>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</si>
  <si>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</si>
  <si>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</si>
  <si>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</si>
  <si>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</si>
  <si>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</si>
  <si>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</si>
  <si>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</si>
  <si>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</si>
  <si>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</si>
  <si>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</si>
  <si>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</si>
  <si>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</si>
  <si>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</si>
  <si>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</si>
  <si>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</si>
  <si>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</si>
  <si>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</si>
  <si>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</si>
  <si>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</si>
  <si>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</si>
  <si>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</si>
  <si>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</si>
  <si>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</si>
  <si>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</si>
  <si>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</si>
  <si>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</si>
  <si>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</si>
  <si>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</si>
  <si>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</si>
  <si>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</si>
  <si>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</si>
  <si>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</si>
  <si>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</si>
  <si>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</si>
  <si>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</si>
  <si>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</si>
  <si>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</si>
  <si>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</si>
  <si>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</si>
  <si>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</si>
  <si>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</si>
  <si>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</si>
  <si>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</si>
  <si>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</si>
  <si>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</si>
  <si>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</si>
  <si>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</si>
  <si>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</si>
  <si>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</si>
  <si>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</si>
  <si>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</si>
  <si>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</si>
  <si>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</si>
  <si>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</si>
  <si>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</si>
  <si>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</si>
  <si>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</si>
  <si>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</si>
  <si>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</si>
  <si>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</si>
  <si>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</si>
  <si>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</si>
  <si>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</si>
  <si>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</si>
  <si>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</si>
  <si>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</si>
  <si>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</si>
  <si>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</si>
  <si>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</si>
  <si>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</si>
  <si>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</si>
  <si>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</si>
  <si>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</si>
  <si>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</si>
  <si>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</si>
  <si>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</si>
  <si>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</si>
  <si>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</si>
  <si>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</si>
  <si>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</si>
  <si>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</si>
  <si>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</si>
  <si>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</si>
  <si>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</si>
  <si>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</si>
  <si>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</si>
  <si>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</si>
  <si>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</si>
  <si>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</si>
  <si>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</si>
  <si>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</si>
  <si>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</si>
  <si>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</si>
  <si>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</si>
  <si>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</si>
  <si>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</si>
  <si>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</si>
  <si>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</si>
  <si>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</si>
  <si>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</si>
  <si>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</si>
  <si>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</si>
  <si>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</si>
  <si>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</si>
  <si>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</si>
  <si>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</si>
  <si>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</si>
  <si>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</si>
  <si>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</si>
  <si>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</si>
  <si>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</si>
  <si>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</si>
  <si>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</si>
  <si>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</si>
  <si>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</si>
  <si>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</si>
  <si>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</si>
  <si>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</si>
  <si>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</si>
  <si>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</si>
  <si>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</si>
  <si>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</si>
  <si>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</si>
  <si>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</si>
  <si>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</si>
  <si>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</si>
  <si>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</si>
  <si>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</si>
  <si>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</si>
  <si>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</si>
  <si>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</si>
  <si>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</si>
  <si>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</si>
  <si>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</si>
  <si>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</si>
  <si>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</si>
  <si>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</si>
  <si>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</si>
  <si>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</si>
  <si>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</si>
  <si>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</si>
  <si>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</si>
  <si>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</si>
  <si>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</si>
  <si>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</si>
  <si>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</si>
  <si>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</si>
  <si>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</si>
  <si>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</si>
  <si>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</si>
  <si>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</si>
  <si>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</si>
  <si>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</si>
  <si>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</si>
  <si>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</si>
  <si>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</si>
  <si>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</si>
  <si>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</si>
  <si>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</si>
  <si>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</si>
  <si>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</si>
  <si>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</si>
  <si>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</si>
  <si>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</si>
  <si>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</si>
  <si>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</si>
  <si>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</si>
  <si>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</si>
  <si>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</si>
  <si>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</si>
  <si>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</si>
  <si>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</si>
  <si>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</si>
  <si>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</si>
  <si>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</si>
  <si>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</si>
  <si>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</si>
  <si>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</si>
  <si>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</si>
  <si>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</si>
  <si>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</si>
  <si>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</si>
  <si>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</si>
  <si>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</si>
  <si>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</si>
  <si>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</si>
  <si>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</si>
  <si>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</si>
  <si>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</si>
  <si>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</si>
  <si>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</si>
  <si>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</si>
  <si>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</si>
  <si>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</si>
  <si>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</si>
  <si>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</si>
  <si>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</si>
  <si>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</si>
  <si>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</si>
  <si>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</si>
  <si>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</si>
  <si>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</si>
  <si>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</si>
  <si>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</si>
  <si>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</si>
  <si>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</si>
  <si>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</si>
  <si>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</si>
  <si>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</si>
  <si>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</si>
  <si>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</si>
  <si>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</si>
  <si>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</si>
  <si>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</si>
  <si>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</si>
  <si>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</si>
  <si>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</si>
  <si>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</si>
  <si>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</si>
  <si>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</si>
  <si>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</si>
  <si>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</si>
  <si>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</si>
  <si>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</si>
  <si>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</si>
  <si>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</si>
  <si>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</si>
  <si>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</si>
  <si>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</si>
  <si>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</si>
  <si>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</si>
  <si>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</si>
  <si>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</si>
  <si>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</si>
  <si>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</si>
  <si>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</si>
  <si>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</si>
  <si>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</si>
  <si>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</si>
  <si>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</si>
  <si>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</si>
  <si>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</si>
  <si>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</si>
  <si>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</si>
  <si>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</si>
  <si>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</si>
  <si>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</si>
  <si>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</si>
  <si>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</si>
  <si>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</si>
  <si>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</si>
  <si>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</si>
  <si>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</si>
  <si>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</si>
  <si>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</si>
  <si>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</si>
  <si>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</si>
  <si>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</si>
  <si>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</si>
  <si>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</si>
  <si>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</si>
  <si>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</si>
  <si>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</si>
  <si>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</si>
  <si>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</si>
  <si>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</si>
  <si>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</si>
  <si>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</si>
  <si>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</si>
  <si>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</si>
  <si>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</si>
  <si>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</si>
  <si>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</si>
  <si>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</si>
  <si>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</si>
  <si>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</si>
  <si>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</si>
  <si>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</si>
  <si>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</si>
  <si>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</si>
  <si>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</si>
  <si>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</si>
  <si>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</si>
  <si>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</si>
  <si>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</si>
  <si>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</si>
  <si>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</si>
  <si>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</si>
  <si>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</si>
  <si>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</si>
  <si>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</si>
  <si>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</si>
  <si>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</si>
  <si>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</si>
  <si>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</si>
  <si>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</si>
  <si>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</si>
  <si>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</si>
  <si>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</si>
  <si>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</si>
  <si>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</si>
  <si>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</si>
  <si>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</si>
  <si>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</si>
  <si>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</si>
  <si>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</si>
  <si>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</si>
  <si>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</si>
  <si>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</si>
  <si>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</si>
  <si>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</si>
  <si>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</si>
  <si>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</si>
  <si>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</si>
  <si>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</si>
  <si>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</si>
  <si>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</si>
  <si>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</si>
  <si>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</si>
  <si>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</si>
  <si>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</si>
  <si>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</si>
  <si>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</si>
  <si>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</si>
  <si>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</si>
  <si>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</si>
  <si>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</si>
  <si>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</si>
  <si>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</si>
  <si>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</si>
  <si>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</si>
  <si>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</si>
  <si>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</si>
  <si>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</si>
  <si>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</si>
  <si>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</si>
  <si>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</si>
  <si>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</si>
  <si>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</si>
  <si>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</si>
  <si>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</si>
  <si>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</si>
  <si>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</si>
  <si>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</si>
  <si>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</si>
  <si>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</si>
  <si>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</si>
  <si>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</si>
  <si>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</si>
  <si>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</si>
  <si>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</si>
  <si>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</si>
  <si>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</si>
  <si>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</si>
  <si>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</si>
  <si>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</si>
  <si>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</si>
  <si>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</si>
  <si>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</si>
  <si>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</si>
  <si>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</si>
  <si>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</si>
  <si>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</si>
  <si>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</si>
  <si>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</si>
  <si>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</si>
  <si>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</si>
  <si>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</si>
  <si>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</si>
  <si>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</si>
  <si>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</si>
  <si>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</si>
  <si>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</si>
  <si>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</si>
  <si>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</si>
  <si>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</si>
  <si>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</si>
  <si>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</si>
  <si>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</si>
  <si>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</si>
  <si>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</si>
  <si>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</si>
  <si>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</si>
  <si>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</si>
  <si>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</si>
  <si>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</si>
  <si>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</si>
  <si>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</si>
  <si>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</si>
  <si>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</si>
  <si>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</si>
  <si>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</si>
  <si>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</si>
  <si>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</si>
  <si>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</si>
  <si>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</si>
  <si>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</si>
  <si>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</si>
  <si>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</si>
  <si>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</si>
  <si>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</si>
  <si>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</si>
  <si>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</si>
  <si>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</si>
  <si>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</si>
  <si>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</si>
  <si>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</si>
  <si>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</si>
  <si>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</si>
  <si>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</si>
  <si>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</si>
  <si>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</si>
  <si>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</si>
  <si>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</si>
  <si>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</si>
  <si>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</si>
  <si>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</si>
  <si>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</si>
  <si>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</si>
  <si>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</si>
  <si>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</si>
  <si>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</si>
  <si>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</si>
  <si>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</si>
  <si>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</si>
  <si>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</si>
  <si>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</si>
  <si>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</si>
  <si>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</si>
  <si>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</si>
  <si>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</si>
  <si>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</si>
  <si>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</si>
  <si>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</si>
  <si>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</si>
  <si>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</si>
  <si>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</si>
  <si>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</si>
  <si>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</si>
  <si>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</si>
  <si>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</si>
  <si>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</si>
  <si>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</si>
  <si>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</si>
  <si>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</si>
  <si>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</si>
  <si>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</si>
  <si>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</si>
  <si>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</si>
  <si>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</si>
  <si>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</si>
  <si>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</si>
  <si>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</si>
  <si>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</si>
  <si>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</si>
  <si>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</si>
  <si>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</si>
  <si>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</si>
  <si>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</si>
  <si>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</si>
  <si>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</si>
  <si>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</si>
  <si>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</si>
  <si>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</si>
  <si>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</si>
  <si>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</si>
  <si>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</si>
  <si>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</si>
  <si>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</si>
  <si>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</si>
  <si>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</si>
  <si>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</si>
  <si>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</si>
  <si>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</si>
  <si>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</si>
  <si>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</si>
  <si>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</si>
  <si>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</si>
  <si>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</si>
  <si>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</si>
  <si>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</si>
  <si>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</si>
  <si>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</si>
  <si>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</si>
  <si>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</si>
  <si>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</si>
  <si>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</si>
  <si>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</si>
  <si>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</si>
  <si>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</si>
  <si>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</si>
  <si>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</si>
  <si>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</si>
  <si>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</si>
  <si>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</si>
  <si>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</si>
  <si>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</si>
  <si>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</si>
  <si>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</si>
  <si>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</si>
  <si>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</si>
  <si>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</si>
  <si>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</si>
  <si>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</si>
  <si>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</si>
  <si>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</si>
  <si>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</si>
  <si>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</si>
  <si>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</si>
  <si>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</si>
  <si>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</si>
  <si>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</si>
  <si>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</si>
  <si>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</si>
  <si>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</si>
  <si>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</si>
  <si>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</si>
  <si>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</si>
  <si>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</si>
  <si>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</si>
  <si>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</si>
  <si>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</si>
  <si>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</si>
  <si>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</si>
  <si>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</si>
  <si>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</si>
  <si>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</si>
  <si>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</si>
  <si>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</si>
  <si>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</si>
  <si>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</si>
  <si>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</si>
  <si>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</si>
  <si>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</si>
  <si>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</si>
  <si>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</si>
  <si>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</si>
  <si>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</si>
  <si>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</si>
  <si>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</si>
  <si>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</si>
  <si>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</si>
  <si>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</si>
  <si>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</si>
  <si>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</si>
  <si>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</si>
  <si>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</si>
  <si>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</si>
  <si>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</si>
  <si>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</si>
  <si>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</si>
  <si>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</si>
  <si>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</si>
  <si>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</si>
  <si>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</si>
  <si>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</si>
  <si>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</si>
  <si>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</si>
  <si>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</si>
  <si>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</si>
  <si>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</si>
  <si>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</si>
  <si>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</si>
  <si>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</si>
  <si>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</si>
  <si>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</si>
  <si>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</si>
  <si>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</si>
  <si>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</si>
  <si>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</si>
  <si>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</si>
  <si>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</si>
  <si>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</si>
  <si>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</si>
  <si>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</si>
  <si>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</si>
  <si>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</si>
  <si>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</si>
  <si>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</si>
  <si>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</si>
  <si>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</si>
  <si>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</si>
  <si>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</si>
  <si>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</si>
  <si>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</si>
  <si>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</si>
  <si>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</si>
  <si>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</si>
  <si>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</si>
  <si>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</si>
  <si>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</si>
  <si>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</si>
  <si>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</si>
  <si>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</si>
  <si>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</si>
  <si>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</si>
  <si>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</si>
  <si>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</si>
  <si>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</si>
  <si>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</si>
  <si>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</si>
  <si>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</si>
  <si>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</si>
  <si>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</si>
  <si>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</si>
  <si>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</si>
  <si>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</si>
  <si>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</si>
  <si>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</si>
  <si>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</si>
  <si>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</si>
  <si>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</si>
  <si>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</si>
  <si>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</si>
  <si>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</si>
  <si>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</si>
  <si>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</si>
  <si>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</si>
  <si>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</si>
  <si>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</si>
  <si>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</si>
  <si>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</si>
  <si>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</si>
  <si>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</si>
  <si>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</si>
  <si>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</si>
  <si>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</si>
  <si>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</si>
  <si>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</si>
  <si>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</si>
  <si>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</si>
  <si>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</si>
  <si>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</si>
  <si>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</si>
  <si>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</si>
  <si>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</si>
  <si>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</si>
  <si>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</si>
  <si>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</si>
  <si>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</si>
  <si>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</si>
  <si>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</si>
  <si>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</si>
  <si>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</si>
  <si>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</si>
  <si>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</si>
  <si>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</si>
  <si>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</si>
  <si>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</si>
  <si>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</si>
  <si>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</si>
  <si>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</si>
  <si>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</si>
  <si>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</si>
  <si>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</si>
  <si>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</si>
  <si>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</si>
  <si>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</si>
  <si>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</si>
  <si>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</si>
  <si>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</si>
  <si>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</si>
  <si>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</si>
  <si>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</si>
  <si>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</si>
  <si>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</si>
  <si>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</si>
  <si>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</si>
  <si>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</si>
  <si>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</si>
  <si>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</si>
  <si>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</si>
  <si>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</si>
  <si>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</si>
  <si>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</si>
  <si>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</si>
  <si>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</si>
  <si>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</si>
  <si>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</si>
  <si>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</si>
  <si>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</si>
  <si>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</si>
  <si>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</si>
  <si>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</si>
  <si>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</si>
  <si>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</si>
  <si>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</si>
  <si>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</si>
  <si>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</si>
  <si>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</si>
  <si>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</si>
  <si>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</si>
  <si>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</si>
  <si>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</si>
  <si>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</si>
  <si>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</si>
  <si>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</si>
  <si>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</si>
  <si>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</si>
  <si>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</si>
  <si>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</si>
  <si>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</si>
  <si>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</si>
  <si>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</si>
  <si>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</si>
  <si>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</si>
  <si>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</si>
  <si>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</si>
  <si>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</si>
  <si>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</si>
  <si>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</si>
  <si>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</si>
  <si>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</si>
  <si>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</si>
  <si>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</si>
  <si>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</si>
  <si>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</si>
  <si>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</si>
  <si>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</si>
  <si>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</si>
  <si>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</si>
  <si>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</si>
  <si>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</si>
  <si>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</si>
  <si>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</si>
  <si>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</si>
  <si>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</si>
  <si>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</si>
  <si>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</si>
  <si>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</si>
  <si>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</si>
  <si>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</si>
  <si>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</si>
  <si>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</si>
  <si>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</si>
  <si>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</si>
  <si>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</si>
  <si>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</si>
  <si>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</si>
  <si>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</si>
  <si>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</si>
  <si>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</si>
  <si>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</si>
  <si>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</si>
  <si>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</si>
  <si>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</si>
  <si>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</si>
  <si>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</si>
  <si>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</si>
  <si>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</si>
  <si>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</si>
  <si>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</si>
  <si>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</si>
  <si>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</si>
  <si>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</si>
  <si>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</si>
  <si>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</si>
  <si>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</si>
  <si>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</si>
  <si>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</si>
  <si>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</si>
  <si>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</si>
  <si>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</si>
  <si>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</si>
  <si>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</si>
  <si>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</si>
  <si>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</si>
  <si>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</si>
  <si>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</si>
  <si>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</si>
  <si>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</si>
  <si>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</si>
  <si>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</si>
  <si>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</si>
  <si>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</si>
  <si>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</si>
  <si>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</si>
  <si>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</si>
  <si>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</si>
  <si>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</si>
  <si>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</si>
  <si>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</si>
  <si>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</si>
  <si>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</si>
  <si>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</si>
  <si>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</si>
  <si>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</si>
  <si>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</si>
  <si>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</si>
  <si>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</si>
  <si>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</si>
  <si>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</si>
  <si>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</si>
  <si>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</si>
  <si>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</si>
  <si>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</si>
  <si>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</si>
  <si>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</si>
  <si>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</si>
  <si>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</si>
  <si>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</si>
  <si>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</si>
  <si>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</si>
  <si>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</si>
  <si>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</si>
  <si>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</si>
  <si>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</si>
  <si>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</si>
  <si>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</si>
  <si>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</si>
  <si>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</si>
  <si>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</si>
  <si>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</si>
  <si>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</si>
  <si>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</si>
  <si>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</si>
  <si>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</si>
  <si>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</si>
  <si>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</si>
  <si>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</si>
  <si>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</si>
  <si>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</si>
  <si>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</si>
  <si>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</si>
  <si>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</si>
  <si>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</si>
  <si>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</si>
  <si>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</si>
  <si>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</si>
  <si>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</si>
  <si>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</si>
  <si>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</si>
  <si>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</si>
  <si>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</si>
  <si>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</si>
  <si>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</si>
  <si>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</si>
  <si>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</si>
  <si>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</si>
  <si>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</si>
  <si>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</si>
  <si>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</si>
  <si>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</si>
  <si>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</si>
  <si>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</si>
  <si>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</si>
  <si>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</si>
  <si>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</si>
  <si>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</si>
  <si>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</si>
  <si>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</si>
  <si>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</si>
  <si>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</si>
  <si>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</si>
  <si>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</si>
  <si>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</si>
  <si>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</si>
  <si>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</si>
  <si>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</si>
  <si>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</si>
  <si>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</si>
  <si>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</si>
  <si>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</si>
  <si>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</si>
  <si>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</si>
  <si>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</si>
  <si>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</si>
  <si>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</si>
  <si>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</si>
  <si>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</si>
  <si>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</si>
  <si>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</si>
  <si>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</si>
  <si>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</si>
  <si>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</si>
  <si>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</si>
  <si>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</si>
  <si>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</si>
  <si>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</si>
  <si>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</si>
  <si>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</si>
  <si>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</si>
  <si>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</si>
  <si>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</si>
  <si>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</si>
  <si>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</si>
  <si>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</si>
  <si>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</si>
  <si>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</si>
  <si>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</si>
  <si>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</si>
  <si>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</si>
  <si>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</si>
  <si>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</si>
  <si>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</si>
  <si>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</si>
  <si>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</si>
  <si>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</si>
  <si>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</si>
  <si>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</si>
  <si>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</si>
  <si>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</si>
  <si>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</si>
  <si>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</si>
  <si>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</si>
  <si>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</si>
  <si>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</si>
  <si>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</si>
  <si>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</si>
  <si>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</si>
  <si>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</si>
  <si>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</si>
  <si>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</si>
  <si>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</si>
  <si>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</si>
  <si>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</si>
  <si>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</si>
  <si>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</si>
  <si>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</si>
  <si>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</si>
  <si>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</si>
  <si>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</si>
  <si>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</si>
  <si>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</si>
  <si>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</si>
  <si>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</si>
  <si>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</si>
  <si>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</si>
  <si>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</si>
  <si>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</si>
  <si>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</si>
  <si>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</si>
  <si>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</si>
  <si>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</si>
  <si>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</si>
  <si>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</si>
  <si>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</si>
  <si>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</si>
  <si>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</si>
  <si>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</si>
  <si>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</si>
  <si>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</si>
  <si>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</si>
  <si>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</si>
  <si>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</si>
  <si>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</si>
  <si>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</si>
  <si>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</si>
  <si>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</si>
  <si>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</si>
  <si>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</si>
  <si>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</si>
  <si>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</si>
  <si>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</si>
  <si>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</si>
  <si>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</si>
  <si>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</si>
  <si>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</si>
  <si>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</si>
  <si>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</si>
  <si>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</si>
  <si>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</si>
  <si>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</si>
  <si>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</si>
  <si>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</si>
  <si>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</si>
  <si>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</si>
  <si>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</si>
  <si>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</si>
  <si>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</si>
  <si>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</si>
  <si>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</si>
  <si>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</si>
  <si>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</si>
  <si>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</si>
  <si>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</si>
  <si>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</si>
  <si>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</si>
  <si>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</si>
  <si>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</si>
  <si>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</si>
  <si>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</si>
  <si>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</si>
  <si>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</si>
  <si>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</si>
  <si>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</si>
  <si>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</si>
  <si>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</si>
  <si>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</si>
  <si>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</si>
  <si>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</si>
  <si>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</si>
  <si>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</si>
  <si>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</si>
  <si>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</si>
  <si>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</si>
  <si>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</si>
  <si>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</si>
  <si>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</si>
  <si>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</si>
  <si>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</si>
  <si>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</si>
  <si>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</si>
  <si>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</si>
  <si>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</si>
  <si>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</si>
  <si>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</si>
  <si>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</si>
  <si>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</si>
  <si>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</si>
  <si>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</si>
  <si>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</si>
  <si>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</si>
  <si>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</si>
  <si>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</si>
  <si>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</si>
  <si>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</si>
  <si>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</si>
  <si>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</si>
  <si>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</si>
  <si>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</si>
  <si>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</si>
  <si>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</si>
  <si>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</si>
  <si>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</si>
  <si>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</si>
  <si>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</si>
  <si>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</si>
  <si>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</si>
  <si>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</si>
  <si>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</si>
  <si>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</si>
  <si>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</si>
  <si>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</si>
  <si>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</si>
  <si>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</si>
  <si>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</si>
  <si>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</si>
  <si>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</si>
  <si>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</si>
  <si>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</si>
  <si>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</si>
  <si>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</si>
  <si>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</si>
  <si>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</si>
  <si>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</si>
  <si>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</si>
  <si>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</si>
  <si>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</si>
  <si>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</si>
  <si>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</si>
  <si>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</si>
  <si>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</si>
  <si>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</si>
  <si>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</si>
  <si>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</si>
  <si>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</si>
  <si>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</si>
  <si>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</si>
  <si>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</si>
  <si>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</si>
  <si>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</si>
  <si>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</si>
  <si>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</si>
  <si>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</si>
  <si>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</si>
  <si>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</si>
  <si>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</si>
  <si>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</si>
  <si>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</si>
  <si>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</si>
  <si>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</si>
  <si>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</si>
  <si>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</si>
  <si>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</si>
  <si>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</si>
  <si>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</si>
  <si>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</si>
  <si>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</si>
  <si>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</si>
  <si>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</si>
  <si>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</si>
  <si>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</si>
  <si>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</si>
  <si>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</si>
  <si>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</si>
  <si>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</si>
  <si>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</si>
  <si>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</si>
  <si>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</si>
  <si>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</si>
  <si>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</si>
  <si>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</si>
  <si>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</si>
  <si>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</si>
  <si>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</si>
  <si>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</si>
  <si>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</si>
  <si>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</si>
  <si>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</si>
  <si>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</si>
  <si>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</si>
  <si>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</si>
  <si>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</si>
  <si>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</si>
  <si>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</si>
  <si>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</si>
  <si>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</si>
  <si>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</si>
  <si>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</si>
  <si>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</si>
  <si>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</si>
  <si>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</si>
  <si>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</si>
  <si>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</si>
  <si>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</si>
  <si>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</si>
  <si>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</si>
  <si>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</si>
  <si>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</si>
  <si>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</si>
  <si>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</si>
  <si>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</si>
  <si>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</si>
  <si>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</si>
  <si>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</si>
  <si>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</si>
  <si>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</si>
  <si>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</si>
  <si>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</si>
  <si>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</si>
  <si>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</si>
  <si>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</si>
  <si>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</si>
  <si>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</si>
  <si>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</si>
  <si>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</si>
  <si>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</si>
  <si>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</si>
  <si>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</si>
  <si>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</si>
  <si>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</si>
  <si>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</si>
  <si>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</si>
  <si>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</si>
  <si>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</si>
  <si>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</si>
  <si>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</si>
  <si>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</si>
  <si>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</si>
  <si>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</si>
  <si>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</si>
  <si>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</si>
  <si>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</si>
  <si>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</si>
  <si>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</si>
  <si>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</si>
  <si>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</si>
  <si>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</si>
  <si>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</si>
  <si>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</si>
  <si>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</si>
  <si>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</si>
  <si>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</si>
  <si>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</si>
  <si>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</si>
  <si>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</si>
  <si>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</si>
  <si>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</si>
  <si>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</si>
  <si>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</si>
  <si>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</si>
  <si>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</si>
  <si>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</si>
  <si>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</si>
  <si>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</si>
  <si>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</si>
  <si>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</si>
  <si>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</si>
  <si>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</si>
  <si>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</si>
  <si>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</si>
  <si>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</si>
  <si>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</si>
  <si>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</si>
  <si>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</si>
  <si>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</si>
  <si>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</si>
  <si>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</si>
  <si>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</si>
  <si>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</si>
  <si>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</si>
  <si>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</si>
  <si>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</si>
  <si>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</si>
  <si>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</si>
  <si>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</si>
  <si>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</si>
  <si>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</si>
  <si>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</si>
  <si>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</si>
  <si>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</si>
  <si>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</si>
  <si>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</si>
  <si>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</si>
  <si>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</si>
  <si>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</si>
  <si>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</si>
  <si>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</si>
  <si>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</si>
  <si>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</si>
  <si>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</si>
  <si>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</si>
  <si>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</si>
  <si>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</si>
  <si>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</si>
  <si>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</si>
  <si>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</si>
  <si>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</si>
  <si>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</si>
  <si>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</si>
  <si>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</si>
  <si>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</si>
  <si>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</si>
  <si>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</si>
  <si>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</si>
  <si>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</si>
  <si>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</si>
  <si>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</si>
  <si>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</si>
  <si>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</si>
  <si>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</si>
  <si>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</si>
  <si>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</si>
  <si>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</si>
  <si>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</si>
  <si>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</si>
  <si>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</si>
  <si>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</si>
  <si>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</si>
  <si>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</si>
  <si>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</si>
  <si>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</si>
  <si>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</si>
  <si>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</si>
  <si>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</si>
  <si>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</si>
  <si>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</si>
  <si>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</si>
  <si>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</si>
  <si>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</si>
  <si>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</si>
  <si>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</si>
  <si>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</si>
  <si>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</si>
  <si>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</si>
  <si>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</si>
  <si>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</si>
  <si>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</si>
  <si>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</si>
  <si>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</si>
  <si>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</si>
  <si>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</si>
  <si>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</si>
  <si>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</si>
  <si>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</si>
  <si>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</si>
  <si>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</si>
  <si>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</si>
  <si>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</si>
  <si>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</si>
  <si>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</si>
  <si>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</si>
  <si>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</si>
  <si>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</si>
  <si>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</si>
  <si>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</si>
  <si>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</si>
  <si>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</si>
  <si>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</si>
  <si>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</si>
  <si>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</si>
  <si>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</si>
  <si>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</si>
  <si>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</si>
  <si>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</si>
  <si>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</si>
  <si>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</si>
  <si>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</si>
  <si>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</si>
  <si>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</si>
  <si>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</si>
  <si>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</si>
  <si>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</si>
  <si>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</si>
  <si>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</si>
  <si>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</si>
  <si>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</si>
  <si>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</si>
  <si>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</si>
  <si>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</si>
  <si>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</si>
  <si>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</si>
  <si>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</si>
  <si>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</si>
  <si>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</si>
  <si>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</si>
  <si>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</si>
  <si>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</si>
  <si>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</si>
  <si>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</si>
  <si>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</si>
  <si>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</si>
  <si>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</si>
  <si>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</si>
  <si>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</si>
  <si>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</si>
  <si>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</si>
  <si>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</si>
  <si>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</si>
  <si>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</si>
  <si>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</si>
  <si>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</si>
  <si>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</si>
  <si>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</si>
  <si>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</si>
  <si>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</si>
  <si>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</si>
  <si>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</si>
  <si>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</si>
  <si>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</si>
  <si>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</si>
  <si>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</si>
  <si>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</si>
  <si>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</si>
  <si>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</si>
  <si>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</si>
  <si>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</si>
  <si>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</si>
  <si>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</si>
  <si>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</si>
  <si>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</si>
  <si>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</si>
  <si>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</si>
  <si>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</si>
  <si>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</si>
  <si>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</si>
  <si>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</si>
  <si>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</si>
  <si>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</si>
  <si>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</si>
  <si>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</si>
  <si>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</si>
  <si>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</si>
  <si>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</si>
  <si>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</si>
  <si>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</si>
  <si>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</si>
  <si>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</si>
  <si>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</si>
  <si>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</si>
  <si>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</si>
  <si>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</si>
  <si>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</si>
  <si>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</si>
  <si>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</si>
  <si>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</si>
  <si>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</si>
  <si>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</si>
  <si>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</si>
  <si>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</si>
  <si>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</si>
  <si>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</si>
  <si>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</si>
  <si>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</si>
  <si>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</si>
  <si>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</si>
  <si>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</si>
  <si>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</si>
  <si>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</si>
  <si>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</si>
  <si>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</si>
  <si>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</si>
  <si>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</si>
  <si>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</si>
  <si>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</si>
  <si>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</si>
  <si>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</si>
  <si>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</si>
  <si>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</si>
  <si>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</si>
  <si>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</si>
  <si>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</si>
  <si>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</si>
  <si>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</si>
  <si>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</si>
  <si>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</si>
  <si>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</si>
  <si>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</si>
  <si>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</si>
  <si>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</si>
  <si>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</si>
  <si>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</si>
  <si>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</si>
  <si>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</si>
  <si>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</si>
  <si>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</si>
  <si>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</si>
  <si>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</si>
  <si>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</si>
  <si>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</si>
  <si>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</si>
  <si>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</si>
  <si>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</si>
  <si>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</si>
  <si>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</si>
  <si>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</si>
  <si>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</si>
  <si>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</si>
  <si>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</si>
  <si>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</si>
  <si>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</si>
  <si>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</si>
  <si>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</si>
  <si>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</si>
  <si>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</si>
  <si>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</si>
  <si>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</si>
  <si>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</si>
  <si>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</si>
  <si>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</si>
  <si>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</si>
  <si>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</si>
  <si>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</si>
  <si>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</si>
  <si>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</si>
  <si>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</si>
  <si>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</si>
  <si>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</si>
  <si>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</si>
  <si>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</si>
  <si>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</si>
  <si>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</si>
  <si>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</si>
  <si>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</si>
  <si>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</si>
  <si>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</si>
  <si>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</si>
  <si>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</si>
  <si>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</si>
  <si>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</si>
  <si>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</si>
  <si>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</si>
  <si>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</si>
  <si>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</si>
  <si>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</si>
  <si>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</si>
  <si>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</si>
  <si>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</si>
  <si>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</si>
  <si>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</si>
  <si>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</si>
  <si>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</si>
  <si>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</si>
  <si>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</si>
  <si>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</si>
  <si>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</si>
  <si>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</si>
  <si>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</si>
  <si>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</si>
  <si>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</si>
  <si>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</si>
  <si>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</si>
  <si>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</si>
  <si>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</si>
  <si>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</si>
  <si>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</si>
  <si>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</si>
  <si>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</si>
  <si>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</si>
  <si>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</si>
  <si>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</si>
  <si>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</si>
  <si>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</si>
  <si>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</si>
  <si>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</si>
  <si>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</si>
  <si>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</si>
  <si>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</si>
  <si>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</si>
  <si>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</si>
  <si>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</si>
  <si>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</si>
  <si>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</si>
  <si>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</si>
  <si>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</si>
  <si>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</si>
  <si>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</si>
  <si>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</si>
  <si>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</si>
  <si>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</si>
  <si>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</si>
  <si>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</si>
  <si>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</si>
  <si>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</si>
  <si>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</si>
  <si>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</si>
  <si>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</si>
  <si>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</si>
  <si>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</si>
  <si>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</si>
  <si>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</si>
  <si>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</si>
  <si>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</si>
  <si>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</si>
  <si>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</si>
  <si>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</si>
  <si>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</si>
  <si>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</si>
  <si>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</si>
  <si>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</si>
  <si>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</si>
  <si>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</si>
  <si>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</si>
  <si>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</si>
  <si>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</si>
  <si>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</si>
  <si>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</si>
  <si>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</si>
  <si>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</si>
  <si>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</si>
  <si>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</si>
  <si>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</si>
  <si>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</si>
  <si>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</si>
  <si>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</si>
  <si>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</si>
  <si>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</si>
  <si>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</si>
  <si>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</si>
  <si>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</si>
  <si>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</si>
  <si>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</si>
  <si>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</si>
  <si>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</si>
  <si>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</si>
  <si>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</si>
  <si>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</si>
  <si>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</si>
  <si>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</si>
  <si>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</si>
  <si>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</si>
  <si>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</si>
  <si>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</si>
  <si>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</si>
  <si>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</si>
  <si>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</si>
  <si>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</si>
  <si>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</si>
  <si>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</si>
  <si>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</si>
  <si>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</si>
  <si>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</si>
  <si>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</si>
  <si>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</si>
  <si>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</si>
  <si>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</si>
  <si>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</si>
  <si>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</si>
  <si>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</si>
  <si>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</si>
  <si>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</si>
  <si>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</si>
  <si>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</si>
  <si>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</si>
  <si>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</si>
  <si>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</si>
  <si>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</si>
  <si>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</si>
  <si>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</si>
  <si>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</si>
  <si>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</si>
  <si>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</si>
  <si>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</si>
  <si>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</si>
  <si>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</si>
  <si>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</si>
  <si>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</si>
  <si>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</si>
  <si>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</si>
  <si>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</si>
  <si>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</si>
  <si>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</si>
  <si>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</si>
  <si>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</si>
  <si>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</si>
  <si>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</si>
  <si>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</si>
  <si>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</si>
  <si>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</si>
  <si>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</si>
  <si>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</si>
  <si>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</si>
  <si>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</si>
  <si>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</si>
  <si>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</si>
  <si>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</si>
  <si>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</si>
  <si>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</si>
  <si>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</si>
  <si>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</si>
  <si>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</si>
  <si>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</si>
  <si>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</si>
  <si>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</si>
  <si>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</si>
  <si>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</si>
  <si>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</si>
  <si>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</si>
  <si>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</si>
  <si>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</si>
  <si>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</si>
  <si>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</si>
  <si>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</si>
  <si>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</si>
  <si>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</si>
  <si>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</si>
  <si>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</si>
  <si>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</si>
  <si>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</si>
  <si>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</si>
  <si>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</si>
  <si>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</si>
  <si>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</si>
  <si>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</si>
  <si>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</si>
  <si>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</si>
  <si>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</si>
  <si>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</si>
  <si>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</si>
  <si>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</si>
  <si>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</si>
  <si>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</si>
  <si>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</si>
  <si>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</si>
  <si>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</si>
  <si>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</si>
  <si>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</si>
  <si>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</si>
  <si>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</si>
  <si>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</si>
  <si>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</si>
  <si>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</si>
  <si>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</si>
  <si>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</si>
  <si>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</si>
  <si>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</si>
  <si>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</si>
  <si>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</si>
  <si>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</si>
  <si>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</si>
  <si>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</si>
  <si>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</si>
  <si>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</si>
  <si>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</si>
  <si>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</si>
  <si>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</si>
  <si>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</si>
  <si>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</si>
  <si>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</si>
  <si>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</si>
  <si>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</si>
  <si>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</si>
  <si>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</si>
  <si>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</si>
  <si>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</si>
  <si>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</si>
  <si>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</si>
  <si>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</si>
  <si>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</si>
  <si>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</si>
  <si>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</si>
  <si>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</si>
  <si>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</si>
  <si>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</si>
  <si>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</si>
  <si>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</si>
  <si>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</si>
  <si>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</si>
  <si>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</si>
  <si>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</si>
  <si>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</si>
  <si>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</si>
  <si>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</si>
  <si>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</si>
  <si>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</si>
  <si>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</si>
  <si>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</si>
  <si>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</si>
  <si>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</si>
  <si>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</si>
  <si>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</si>
  <si>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</si>
  <si>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</si>
  <si>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</si>
  <si>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</si>
  <si>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</si>
  <si>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</si>
  <si>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</si>
  <si>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</si>
  <si>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</si>
  <si>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</si>
  <si>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</si>
  <si>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</si>
  <si>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</si>
  <si>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</si>
  <si>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</si>
  <si>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</si>
  <si>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</si>
  <si>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</si>
  <si>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</si>
  <si>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</si>
  <si>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</si>
  <si>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</si>
  <si>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</si>
  <si>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</si>
  <si>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</si>
  <si>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</si>
  <si>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</si>
  <si>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</si>
  <si>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</si>
  <si>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</si>
  <si>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</si>
  <si>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</si>
  <si>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</si>
  <si>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</si>
  <si>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</si>
  <si>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</si>
  <si>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</si>
  <si>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</si>
  <si>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</si>
  <si>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</si>
  <si>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</si>
  <si>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</si>
  <si>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</si>
  <si>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</si>
  <si>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</si>
  <si>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</si>
  <si>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</si>
  <si>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</si>
  <si>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</si>
  <si>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</si>
  <si>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</si>
  <si>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</si>
  <si>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</si>
  <si>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</si>
  <si>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</si>
  <si>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</si>
  <si>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</si>
  <si>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</si>
  <si>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</si>
  <si>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</si>
  <si>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</si>
  <si>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</si>
  <si>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</si>
  <si>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</si>
  <si>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</si>
  <si>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</si>
  <si>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</si>
  <si>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</si>
  <si>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</si>
  <si>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</si>
  <si>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</si>
  <si>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</si>
  <si>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</si>
  <si>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</si>
  <si>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</si>
  <si>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</si>
  <si>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</si>
  <si>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</si>
  <si>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</si>
  <si>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</si>
  <si>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</si>
  <si>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</si>
  <si>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</si>
  <si>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</si>
  <si>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</si>
  <si>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</si>
  <si>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</si>
  <si>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</si>
  <si>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</si>
  <si>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</si>
  <si>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</si>
  <si>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</si>
  <si>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</si>
  <si>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</si>
  <si>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</si>
  <si>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</si>
  <si>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</si>
  <si>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</si>
  <si>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</si>
  <si>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</si>
  <si>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</si>
  <si>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</si>
  <si>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</si>
  <si>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</si>
  <si>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</si>
  <si>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</si>
  <si>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</si>
  <si>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</si>
  <si>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</si>
  <si>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</si>
  <si>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</si>
  <si>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</si>
  <si>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</si>
  <si>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</si>
  <si>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</si>
  <si>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</si>
  <si>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</si>
  <si>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</si>
  <si>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</si>
  <si>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</si>
  <si>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</si>
  <si>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</si>
  <si>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</si>
  <si>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</si>
  <si>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</si>
  <si>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</si>
  <si>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</si>
  <si>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</si>
  <si>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</si>
  <si>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</si>
  <si>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</si>
  <si>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</si>
  <si>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</si>
  <si>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</si>
  <si>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</si>
  <si>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</si>
  <si>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</si>
  <si>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</si>
  <si>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</si>
  <si>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</si>
  <si>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</si>
  <si>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</si>
  <si>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</si>
  <si>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</si>
  <si>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</si>
  <si>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</si>
  <si>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</si>
  <si>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</si>
  <si>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</si>
  <si>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</si>
  <si>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</si>
  <si>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</si>
  <si>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</si>
  <si>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</si>
  <si>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</si>
  <si>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</si>
  <si>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</si>
  <si>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</si>
  <si>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</si>
  <si>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</si>
  <si>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</si>
  <si>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</si>
  <si>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</si>
  <si>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</si>
  <si>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</si>
  <si>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</si>
  <si>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</si>
  <si>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</si>
  <si>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</si>
  <si>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</si>
  <si>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</si>
  <si>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</si>
  <si>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</si>
  <si>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</si>
  <si>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</si>
  <si>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</si>
  <si>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</si>
  <si>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</si>
  <si>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</si>
  <si>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</si>
  <si>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</si>
  <si>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</si>
  <si>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</si>
  <si>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</si>
  <si>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</si>
  <si>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</si>
  <si>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</si>
  <si>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</si>
  <si>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</si>
  <si>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</si>
  <si>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</si>
  <si>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</si>
  <si>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</si>
  <si>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</si>
  <si>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</si>
  <si>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</si>
  <si>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</si>
  <si>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</si>
  <si>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</si>
  <si>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</si>
  <si>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</si>
  <si>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</si>
  <si>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</si>
  <si>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</si>
  <si>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</si>
  <si>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</si>
  <si>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</si>
  <si>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</si>
  <si>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</si>
  <si>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</si>
  <si>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</si>
  <si>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</si>
  <si>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</si>
  <si>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</si>
  <si>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</si>
  <si>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</si>
  <si>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</si>
  <si>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</si>
  <si>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</si>
  <si>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</si>
  <si>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</si>
  <si>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</si>
  <si>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</si>
  <si>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</si>
  <si>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</si>
  <si>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</si>
  <si>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</si>
  <si>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</si>
  <si>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</si>
  <si>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</si>
  <si>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</si>
  <si>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</si>
  <si>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</si>
  <si>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</si>
  <si>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</si>
  <si>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</si>
  <si>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</si>
  <si>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</si>
  <si>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</si>
  <si>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</si>
  <si>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</si>
  <si>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</si>
  <si>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</si>
  <si>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</si>
  <si>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</si>
  <si>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</si>
  <si>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</si>
  <si>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</si>
  <si>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</si>
  <si>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</si>
  <si>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</si>
  <si>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</si>
  <si>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</si>
  <si>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</si>
  <si>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</si>
  <si>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</si>
  <si>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</si>
  <si>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</si>
  <si>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</si>
  <si>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</si>
  <si>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</si>
  <si>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</si>
  <si>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</si>
  <si>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</si>
  <si>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</si>
  <si>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</si>
  <si>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</si>
  <si>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</si>
  <si>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</si>
  <si>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</si>
  <si>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</si>
  <si>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</si>
  <si>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</si>
  <si>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</si>
  <si>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</si>
  <si>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</si>
  <si>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</si>
  <si>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</si>
  <si>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</si>
  <si>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</si>
  <si>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</si>
  <si>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</si>
  <si>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</si>
  <si>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</si>
  <si>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</si>
  <si>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</si>
  <si>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</si>
  <si>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</si>
  <si>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</si>
  <si>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</si>
  <si>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</si>
  <si>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</si>
  <si>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</si>
  <si>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</si>
  <si>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</si>
  <si>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</si>
  <si>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</si>
  <si>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</si>
  <si>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</si>
  <si>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</si>
  <si>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</si>
  <si>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</si>
  <si>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</si>
  <si>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</si>
  <si>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</si>
  <si>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</si>
  <si>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</si>
  <si>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</si>
  <si>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</si>
  <si>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</si>
  <si>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</si>
  <si>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</si>
  <si>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</si>
  <si>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</si>
  <si>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</si>
  <si>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</si>
  <si>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</si>
  <si>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</si>
  <si>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</si>
  <si>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</si>
  <si>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</si>
  <si>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</si>
  <si>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</si>
  <si>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</si>
  <si>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</si>
  <si>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</si>
  <si>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</si>
  <si>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</si>
  <si>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</si>
  <si>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</si>
  <si>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</si>
  <si>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</si>
  <si>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</si>
  <si>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</si>
  <si>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</si>
  <si>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</si>
  <si>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</si>
  <si>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</si>
  <si>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</si>
  <si>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</si>
  <si>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</si>
  <si>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</si>
  <si>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</si>
  <si>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</si>
  <si>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</si>
  <si>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</si>
  <si>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</si>
  <si>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</si>
  <si>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</si>
  <si>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</si>
  <si>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</si>
  <si>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</si>
  <si>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</si>
  <si>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</si>
  <si>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</si>
  <si>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</si>
  <si>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</si>
  <si>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</si>
  <si>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</si>
  <si>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</si>
  <si>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</si>
  <si>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</si>
  <si>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</si>
  <si>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</si>
  <si>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</si>
  <si>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</si>
  <si>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</si>
  <si>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</si>
  <si>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</si>
  <si>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</si>
  <si>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</si>
  <si>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</si>
  <si>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</si>
  <si>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</si>
  <si>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</si>
  <si>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</si>
  <si>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</si>
  <si>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</si>
  <si>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</si>
  <si>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</si>
  <si>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</si>
  <si>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</si>
  <si>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</si>
  <si>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</si>
  <si>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</si>
  <si>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</si>
  <si>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</si>
  <si>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</si>
  <si>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</si>
  <si>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</si>
  <si>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</si>
  <si>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</si>
  <si>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</si>
  <si>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</si>
  <si>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</si>
  <si>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</si>
  <si>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</si>
  <si>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</si>
  <si>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</si>
  <si>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</si>
  <si>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</si>
  <si>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</si>
  <si>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</si>
  <si>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</si>
  <si>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</si>
  <si>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</si>
  <si>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</si>
  <si>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</si>
  <si>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</si>
  <si>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</si>
  <si>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</si>
  <si>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</si>
  <si>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</si>
  <si>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</si>
  <si>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</si>
  <si>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</si>
  <si>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</si>
  <si>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</si>
  <si>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</si>
  <si>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</si>
  <si>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</si>
  <si>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</si>
  <si>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</si>
  <si>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</si>
  <si>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</si>
  <si>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</si>
  <si>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</si>
  <si>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</si>
  <si>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</si>
  <si>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</si>
  <si>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</si>
  <si>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</si>
  <si>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</si>
  <si>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</si>
  <si>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</si>
  <si>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</si>
  <si>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</si>
  <si>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</si>
  <si>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</si>
  <si>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</si>
  <si>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</si>
  <si>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</si>
  <si>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</si>
  <si>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</si>
  <si>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</si>
  <si>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</si>
  <si>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</si>
  <si>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</si>
  <si>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</si>
  <si>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</si>
  <si>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</si>
  <si>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</si>
  <si>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</si>
  <si>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</si>
  <si>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</si>
  <si>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</si>
  <si>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</si>
  <si>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</si>
  <si>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</si>
  <si>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</si>
  <si>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</si>
  <si>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</si>
  <si>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</si>
  <si>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</si>
  <si>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</si>
  <si>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</si>
  <si>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</si>
  <si>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</si>
  <si>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</si>
  <si>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</si>
  <si>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</si>
  <si>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</si>
  <si>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</si>
  <si>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</si>
  <si>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</si>
  <si>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</si>
  <si>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</si>
  <si>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</si>
  <si>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</si>
  <si>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</si>
  <si>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</si>
  <si>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</si>
  <si>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</si>
  <si>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</si>
  <si>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</si>
  <si>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</si>
  <si>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</si>
  <si>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</si>
  <si>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</si>
  <si>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</si>
  <si>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</si>
  <si>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</si>
  <si>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</si>
  <si>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</si>
  <si>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</si>
  <si>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</si>
  <si>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</si>
  <si>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</si>
  <si>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</si>
  <si>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</si>
  <si>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</si>
  <si>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</si>
  <si>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</si>
  <si>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</si>
  <si>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</si>
  <si>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</si>
  <si>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</si>
  <si>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</si>
  <si>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</si>
  <si>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</si>
  <si>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</si>
  <si>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</si>
  <si>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</si>
  <si>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</si>
  <si>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</si>
  <si>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</si>
  <si>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</si>
  <si>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</si>
  <si>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</si>
  <si>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</si>
  <si>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</si>
  <si>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</si>
  <si>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</si>
  <si>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</si>
  <si>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</si>
  <si>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</si>
  <si>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</si>
  <si>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</si>
  <si>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</si>
  <si>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</si>
  <si>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</si>
  <si>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</si>
  <si>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</si>
  <si>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</si>
  <si>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</si>
  <si>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</si>
  <si>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</si>
  <si>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</si>
  <si>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</si>
  <si>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</si>
  <si>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</si>
  <si>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</si>
  <si>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</si>
  <si>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</si>
  <si>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</si>
  <si>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</si>
  <si>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</si>
  <si>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</si>
  <si>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</si>
  <si>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</si>
  <si>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</si>
  <si>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</si>
  <si>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</si>
  <si>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</si>
  <si>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</si>
  <si>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</si>
  <si>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</si>
  <si>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</si>
  <si>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</si>
  <si>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</si>
  <si>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</si>
  <si>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</si>
  <si>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</si>
  <si>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</si>
  <si>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</si>
  <si>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</si>
  <si>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</si>
  <si>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</si>
  <si>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</si>
  <si>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</si>
  <si>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</si>
  <si>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</si>
  <si>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</si>
  <si>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</si>
  <si>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</si>
  <si>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</si>
  <si>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</si>
  <si>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</si>
  <si>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</si>
  <si>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</si>
  <si>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</si>
  <si>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</si>
  <si>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</si>
  <si>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</si>
  <si>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</si>
  <si>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</si>
  <si>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</si>
  <si>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</si>
  <si>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</si>
  <si>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</si>
  <si>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</si>
  <si>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</si>
  <si>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</si>
  <si>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</si>
  <si>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</si>
  <si>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</si>
  <si>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</si>
  <si>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</si>
  <si>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</si>
  <si>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</si>
  <si>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</si>
  <si>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</si>
  <si>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</si>
  <si>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</si>
  <si>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</si>
  <si>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</si>
  <si>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</si>
  <si>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</si>
  <si>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</si>
  <si>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</si>
  <si>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</si>
  <si>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</si>
  <si>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</si>
  <si>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</si>
  <si>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</si>
  <si>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</si>
  <si>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</si>
  <si>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</si>
  <si>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</si>
  <si>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</si>
  <si>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</si>
  <si>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</si>
  <si>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</si>
  <si>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</si>
  <si>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</si>
  <si>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</si>
  <si>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</si>
  <si>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</si>
  <si>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</si>
  <si>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</si>
  <si>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</si>
  <si>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</si>
  <si>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</si>
  <si>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</si>
  <si>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</si>
  <si>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</si>
  <si>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</si>
  <si>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</si>
  <si>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</si>
  <si>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</si>
  <si>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</si>
  <si>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</si>
  <si>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</si>
  <si>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</si>
  <si>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</si>
  <si>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</si>
  <si>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</si>
  <si>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</si>
  <si>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</si>
  <si>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</si>
  <si>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</si>
  <si>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</si>
  <si>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</si>
  <si>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</si>
  <si>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</si>
  <si>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</si>
  <si>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</si>
  <si>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</si>
  <si>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</si>
  <si>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</si>
  <si>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</si>
  <si>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</si>
  <si>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</si>
  <si>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</si>
  <si>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</si>
  <si>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</si>
  <si>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</si>
  <si>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</si>
  <si>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</si>
  <si>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</si>
  <si>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</si>
  <si>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</si>
  <si>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</si>
  <si>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</si>
  <si>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</si>
  <si>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</si>
  <si>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</si>
  <si>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</si>
  <si>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</si>
  <si>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</si>
  <si>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</si>
  <si>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</si>
  <si>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</si>
  <si>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</si>
  <si>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</si>
  <si>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</si>
  <si>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</si>
  <si>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</si>
  <si>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</si>
  <si>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</si>
  <si>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</si>
  <si>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</si>
  <si>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</si>
  <si>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</si>
  <si>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</si>
  <si>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</si>
  <si>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</si>
  <si>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</si>
  <si>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</si>
  <si>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</si>
  <si>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</si>
  <si>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</si>
  <si>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</si>
  <si>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</si>
  <si>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</si>
  <si>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</si>
  <si>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</si>
  <si>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</si>
  <si>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</si>
  <si>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</si>
  <si>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</si>
  <si>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</si>
  <si>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</si>
  <si>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</si>
  <si>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</si>
  <si>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</si>
  <si>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</si>
  <si>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</si>
  <si>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</si>
  <si>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</si>
  <si>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</si>
  <si>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</si>
  <si>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</si>
  <si>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</si>
  <si>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</si>
  <si>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</si>
  <si>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</si>
  <si>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</si>
  <si>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</si>
  <si>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</si>
  <si>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</si>
  <si>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</si>
  <si>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</si>
  <si>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</si>
  <si>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</si>
  <si>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</si>
  <si>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</si>
  <si>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</si>
  <si>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</si>
  <si>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</si>
  <si>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</si>
  <si>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</si>
  <si>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</si>
  <si>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</si>
  <si>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</si>
  <si>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</si>
  <si>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</si>
  <si>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</si>
  <si>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</si>
  <si>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</si>
  <si>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</si>
  <si>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</si>
  <si>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</si>
  <si>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</si>
  <si>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</si>
  <si>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</si>
  <si>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</si>
  <si>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</si>
  <si>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</si>
  <si>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</si>
  <si>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</si>
  <si>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</si>
  <si>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</si>
  <si>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</si>
  <si>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</si>
  <si>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</si>
  <si>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</si>
  <si>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</si>
  <si>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</si>
  <si>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</si>
  <si>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</si>
  <si>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</si>
  <si>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</si>
  <si>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</si>
  <si>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</si>
  <si>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</si>
  <si>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</si>
  <si>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</si>
  <si>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</si>
  <si>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</si>
  <si>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</si>
  <si>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</si>
  <si>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</si>
  <si>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</si>
  <si>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</si>
  <si>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</si>
  <si>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</si>
  <si>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</si>
  <si>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</si>
  <si>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</si>
  <si>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</si>
  <si>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</si>
  <si>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</si>
  <si>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</si>
  <si>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</si>
  <si>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</si>
  <si>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</si>
  <si>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</si>
  <si>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</si>
  <si>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</si>
  <si>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</si>
  <si>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</si>
  <si>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</si>
  <si>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</si>
  <si>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</si>
  <si>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</si>
  <si>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</si>
  <si>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</si>
  <si>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</si>
  <si>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</si>
  <si>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</si>
  <si>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</si>
  <si>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</si>
  <si>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</si>
  <si>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</si>
  <si>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</si>
  <si>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</si>
  <si>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</si>
  <si>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</si>
  <si>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</si>
  <si>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</si>
  <si>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</si>
  <si>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</si>
  <si>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</si>
  <si>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</si>
  <si>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</si>
  <si>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</si>
  <si>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</si>
  <si>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</si>
  <si>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</si>
  <si>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</si>
  <si>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</si>
  <si>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</si>
  <si>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</si>
  <si>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</si>
  <si>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</si>
  <si>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</si>
  <si>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</si>
  <si>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</si>
  <si>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</si>
  <si>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</si>
  <si>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</si>
  <si>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</si>
  <si>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</si>
  <si>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</si>
  <si>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</si>
  <si>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</si>
  <si>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</si>
  <si>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</si>
  <si>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</si>
  <si>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</si>
  <si>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</si>
  <si>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</si>
  <si>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</si>
  <si>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</si>
  <si>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</si>
  <si>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</si>
  <si>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</si>
  <si>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</si>
  <si>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</si>
  <si>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</si>
  <si>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</si>
  <si>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</si>
  <si>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</si>
  <si>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</si>
  <si>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</si>
  <si>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</si>
  <si>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</si>
  <si>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</si>
  <si>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</si>
  <si>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</si>
  <si>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</si>
  <si>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</si>
  <si>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</si>
  <si>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</si>
  <si>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</si>
  <si>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</si>
  <si>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</si>
  <si>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</si>
  <si>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</si>
  <si>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</si>
  <si>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</si>
  <si>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</si>
  <si>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</si>
  <si>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</si>
  <si>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</si>
  <si>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</si>
  <si>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</si>
  <si>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</si>
  <si>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</si>
  <si>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</si>
  <si>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</si>
  <si>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</si>
  <si>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</si>
  <si>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</si>
  <si>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</si>
  <si>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</si>
  <si>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</si>
  <si>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</si>
  <si>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</si>
  <si>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</si>
  <si>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</si>
  <si>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</si>
  <si>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</si>
  <si>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</si>
  <si>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</si>
  <si>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</si>
  <si>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</si>
  <si>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</si>
  <si>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</si>
  <si>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</si>
  <si>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</si>
  <si>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</si>
  <si>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</si>
  <si>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</si>
  <si>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</si>
  <si>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</si>
  <si>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</si>
  <si>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</si>
  <si>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</si>
  <si>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</si>
  <si>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</si>
  <si>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</si>
  <si>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</si>
  <si>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</si>
  <si>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</si>
  <si>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</si>
  <si>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</si>
  <si>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</si>
  <si>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</si>
  <si>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</si>
  <si>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</si>
  <si>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</si>
  <si>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</si>
  <si>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</si>
  <si>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</si>
  <si>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</si>
  <si>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</si>
  <si>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</si>
  <si>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</si>
  <si>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</si>
  <si>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</si>
  <si>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</si>
  <si>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</si>
  <si>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</si>
  <si>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</si>
  <si>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</si>
  <si>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</si>
  <si>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</si>
  <si>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</si>
  <si>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</si>
  <si>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</si>
  <si>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</si>
  <si>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</si>
  <si>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</si>
  <si>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</si>
  <si>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</si>
  <si>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</si>
  <si>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</si>
  <si>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</si>
  <si>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</si>
  <si>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</si>
  <si>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</si>
  <si>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</si>
  <si>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</si>
  <si>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</si>
  <si>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</si>
  <si>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</si>
  <si>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</si>
  <si>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</si>
  <si>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</si>
  <si>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</si>
  <si>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</si>
  <si>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</si>
  <si>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</si>
  <si>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</si>
  <si>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</si>
  <si>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</si>
  <si>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</si>
  <si>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</si>
  <si>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</si>
  <si>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</si>
  <si>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</si>
  <si>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</si>
  <si>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</si>
  <si>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</si>
  <si>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</si>
  <si>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</si>
  <si>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</si>
  <si>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</si>
  <si>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</si>
  <si>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</si>
  <si>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</si>
  <si>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</si>
  <si>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</si>
  <si>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</si>
  <si>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</si>
  <si>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</si>
  <si>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</si>
  <si>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</si>
  <si>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</si>
  <si>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</si>
  <si>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</si>
  <si>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</si>
  <si>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</si>
  <si>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</si>
  <si>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</si>
  <si>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</si>
  <si>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</si>
  <si>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</si>
  <si>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</si>
  <si>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</si>
  <si>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</si>
  <si>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</si>
  <si>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</si>
  <si>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</si>
  <si>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</si>
  <si>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</si>
  <si>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</si>
  <si>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</si>
  <si>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</si>
  <si>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</si>
  <si>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</si>
  <si>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</si>
  <si>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</si>
  <si>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</si>
  <si>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</si>
  <si>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</si>
  <si>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</si>
  <si>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</si>
  <si>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</si>
  <si>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</si>
  <si>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</si>
  <si>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</si>
  <si>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</si>
  <si>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</si>
  <si>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</si>
  <si>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</si>
  <si>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</si>
  <si>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</si>
  <si>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</si>
  <si>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</si>
  <si>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</si>
  <si>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</si>
  <si>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</si>
  <si>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</si>
  <si>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</si>
  <si>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</si>
  <si>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</si>
  <si>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</si>
  <si>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</si>
  <si>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</si>
  <si>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</si>
  <si>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</si>
  <si>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</si>
  <si>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</si>
  <si>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</si>
  <si>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</si>
  <si>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</si>
  <si>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</si>
  <si>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</si>
  <si>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</si>
  <si>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</si>
  <si>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</si>
  <si>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</si>
  <si>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</si>
  <si>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</si>
  <si>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</si>
  <si>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</si>
  <si>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</si>
  <si>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</si>
  <si>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</si>
  <si>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</si>
  <si>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</si>
  <si>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</si>
  <si>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</si>
  <si>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</si>
  <si>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</si>
  <si>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</si>
  <si>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</si>
  <si>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</si>
  <si>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</si>
  <si>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</si>
  <si>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</si>
  <si>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</si>
  <si>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</si>
  <si>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</si>
  <si>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</si>
  <si>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</si>
  <si>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</si>
  <si>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</si>
  <si>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</si>
  <si>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</si>
  <si>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</si>
  <si>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</si>
  <si>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</si>
  <si>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</si>
  <si>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</si>
  <si>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</si>
  <si>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</si>
  <si>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</si>
  <si>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</si>
  <si>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</si>
  <si>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</si>
  <si>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</si>
  <si>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</si>
  <si>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</si>
  <si>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</si>
  <si>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</si>
  <si>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</si>
  <si>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</si>
  <si>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</si>
  <si>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</si>
  <si>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</si>
  <si>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</si>
  <si>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</si>
  <si>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</si>
  <si>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</si>
  <si>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</si>
  <si>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</si>
  <si>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</si>
  <si>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</si>
  <si>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</si>
  <si>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</si>
  <si>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</si>
  <si>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</si>
  <si>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</si>
  <si>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</si>
  <si>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</si>
  <si>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</si>
  <si>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</si>
  <si>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</si>
  <si>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</si>
  <si>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</si>
  <si>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</si>
  <si>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</si>
  <si>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</si>
  <si>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</si>
  <si>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</si>
  <si>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</si>
  <si>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</si>
  <si>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</si>
  <si>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</si>
  <si>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</si>
  <si>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</si>
  <si>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</si>
  <si>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</si>
  <si>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</si>
  <si>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</si>
  <si>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</si>
  <si>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</si>
  <si>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</si>
  <si>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</si>
  <si>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</si>
  <si>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</si>
  <si>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</si>
  <si>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</si>
  <si>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</si>
  <si>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</si>
  <si>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</si>
  <si>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</si>
  <si>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</si>
  <si>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</si>
  <si>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</si>
  <si>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</si>
  <si>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</si>
  <si>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</si>
  <si>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</si>
  <si>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</si>
  <si>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</si>
  <si>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</si>
  <si>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</si>
  <si>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</si>
  <si>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</si>
  <si>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</si>
  <si>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</si>
  <si>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</si>
  <si>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</si>
  <si>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</si>
  <si>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</si>
  <si>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</si>
  <si>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</si>
  <si>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</si>
  <si>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</si>
  <si>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</si>
  <si>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</si>
  <si>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</si>
  <si>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</si>
  <si>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</si>
  <si>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</si>
  <si>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</si>
  <si>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</si>
  <si>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</si>
  <si>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</si>
  <si>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</si>
  <si>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</si>
  <si>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</si>
  <si>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</si>
  <si>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</si>
  <si>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</si>
  <si>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</si>
  <si>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</si>
  <si>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</si>
  <si>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</si>
  <si>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</si>
  <si>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</si>
  <si>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</si>
  <si>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</si>
  <si>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</si>
  <si>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</si>
  <si>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</si>
  <si>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</si>
  <si>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</si>
  <si>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</si>
  <si>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</si>
  <si>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</si>
  <si>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</si>
  <si>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</si>
  <si>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</si>
  <si>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</si>
  <si>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</si>
  <si>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</si>
  <si>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</si>
  <si>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</si>
  <si>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</si>
  <si>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</si>
  <si>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</si>
  <si>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</si>
  <si>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</si>
  <si>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</si>
  <si>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</si>
  <si>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</si>
  <si>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</si>
  <si>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</si>
  <si>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</si>
  <si>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</si>
  <si>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</si>
  <si>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</si>
  <si>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</si>
  <si>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</si>
  <si>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</si>
  <si>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</si>
  <si>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</si>
  <si>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</si>
  <si>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</si>
  <si>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</si>
  <si>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</si>
  <si>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</si>
  <si>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</si>
  <si>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</si>
  <si>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</si>
  <si>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</si>
  <si>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</si>
  <si>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</si>
  <si>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</si>
  <si>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</si>
  <si>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</si>
  <si>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</si>
  <si>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</si>
  <si>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</si>
  <si>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</si>
  <si>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</si>
  <si>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</si>
  <si>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</si>
  <si>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</si>
  <si>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</si>
  <si>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</si>
  <si>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</si>
  <si>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</si>
  <si>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</si>
  <si>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</si>
  <si>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</si>
  <si>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</si>
  <si>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</si>
  <si>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</si>
  <si>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</si>
  <si>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</si>
  <si>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</si>
  <si>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</si>
  <si>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</si>
  <si>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</si>
  <si>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</si>
  <si>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</si>
  <si>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</si>
  <si>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</si>
  <si>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</si>
  <si>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</si>
  <si>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</si>
  <si>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</si>
  <si>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</si>
  <si>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</si>
  <si>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</si>
  <si>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</si>
  <si>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</si>
  <si>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</si>
  <si>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</si>
  <si>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</si>
  <si>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</si>
  <si>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</si>
  <si>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</si>
  <si>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</si>
  <si>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</si>
  <si>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</si>
  <si>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</si>
  <si>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</si>
  <si>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</si>
  <si>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</si>
  <si>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</si>
  <si>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</si>
  <si>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</si>
  <si>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</si>
  <si>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</si>
  <si>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</si>
  <si>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</si>
  <si>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</si>
  <si>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</si>
  <si>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</si>
  <si>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</si>
  <si>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</si>
  <si>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</si>
  <si>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</si>
  <si>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</si>
  <si>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</si>
  <si>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</si>
  <si>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</si>
  <si>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</si>
  <si>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</si>
  <si>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</si>
  <si>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</si>
  <si>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</si>
  <si>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</si>
  <si>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</si>
  <si>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</si>
  <si>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</si>
  <si>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</si>
  <si>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</si>
  <si>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</si>
  <si>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</si>
  <si>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</si>
  <si>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</si>
  <si>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</si>
  <si>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</si>
  <si>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</si>
  <si>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</si>
  <si>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</si>
  <si>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</si>
  <si>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</si>
  <si>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</si>
  <si>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</si>
  <si>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</si>
  <si>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</si>
  <si>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</si>
  <si>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</si>
  <si>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</si>
  <si>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</si>
  <si>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</si>
  <si>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</si>
  <si>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</si>
  <si>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</si>
  <si>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</si>
  <si>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</si>
  <si>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</si>
  <si>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</si>
  <si>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</si>
  <si>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</si>
  <si>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</si>
  <si>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</si>
  <si>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</si>
  <si>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</si>
  <si>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</si>
  <si>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</si>
  <si>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</si>
  <si>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</si>
  <si>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</si>
  <si>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</si>
  <si>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</si>
  <si>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</si>
  <si>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</si>
  <si>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</si>
  <si>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</si>
  <si>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</si>
  <si>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</si>
  <si>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</si>
  <si>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</si>
  <si>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</si>
  <si>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</si>
  <si>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</si>
  <si>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</si>
  <si>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</si>
  <si>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</si>
  <si>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</si>
  <si>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</si>
  <si>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</si>
  <si>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</si>
  <si>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</si>
  <si>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</si>
  <si>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</si>
  <si>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</si>
  <si>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</si>
  <si>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</si>
  <si>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</si>
  <si>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</si>
  <si>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</si>
  <si>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</si>
  <si>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</si>
  <si>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</si>
  <si>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</si>
  <si>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</si>
  <si>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</si>
  <si>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</si>
  <si>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</si>
  <si>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</si>
  <si>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</si>
  <si>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</si>
  <si>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</si>
  <si>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</si>
  <si>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</si>
  <si>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</si>
  <si>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</si>
  <si>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</si>
  <si>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</si>
  <si>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</si>
  <si>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</si>
  <si>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</si>
  <si>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</si>
  <si>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</si>
  <si>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</si>
  <si>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</si>
  <si>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</si>
  <si>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</si>
  <si>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</si>
  <si>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</si>
  <si>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</si>
  <si>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</si>
  <si>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</si>
  <si>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</si>
  <si>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</si>
  <si>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</si>
  <si>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</si>
  <si>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</si>
  <si>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</si>
  <si>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</si>
  <si>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</si>
  <si>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</si>
  <si>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</si>
  <si>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</si>
  <si>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</si>
  <si>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</si>
  <si>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</si>
  <si>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</si>
  <si>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</si>
  <si>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</si>
  <si>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</si>
  <si>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</si>
  <si>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</si>
  <si>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</si>
  <si>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</si>
  <si>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</si>
  <si>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</si>
  <si>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</si>
  <si>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</si>
  <si>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</si>
  <si>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</si>
  <si>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</si>
  <si>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</si>
  <si>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</si>
  <si>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</si>
  <si>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</si>
  <si>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</si>
  <si>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</si>
  <si>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</si>
  <si>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</si>
  <si>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</si>
  <si>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</si>
  <si>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</si>
  <si>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</si>
  <si>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</si>
  <si>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</si>
  <si>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</si>
  <si>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</si>
  <si>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</si>
  <si>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</si>
  <si>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</si>
  <si>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</si>
  <si>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</si>
  <si>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</si>
  <si>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</si>
  <si>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</si>
  <si>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</si>
  <si>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</si>
  <si>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</si>
  <si>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</si>
  <si>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</si>
  <si>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</si>
  <si>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</si>
  <si>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</si>
  <si>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</si>
  <si>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</si>
  <si>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</si>
  <si>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</si>
  <si>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</si>
  <si>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</si>
  <si>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</si>
  <si>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</si>
  <si>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</si>
  <si>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</si>
  <si>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</si>
  <si>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</si>
  <si>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</si>
  <si>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</si>
  <si>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</si>
  <si>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</si>
  <si>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</si>
  <si>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</si>
  <si>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</si>
  <si>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</si>
  <si>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</si>
  <si>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</si>
  <si>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</si>
  <si>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</si>
  <si>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</si>
  <si>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</si>
  <si>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</si>
  <si>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</si>
  <si>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</si>
  <si>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</si>
  <si>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</si>
  <si>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</si>
  <si>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</si>
  <si>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</si>
  <si>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</si>
  <si>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</si>
  <si>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</si>
  <si>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</si>
  <si>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</si>
  <si>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</si>
  <si>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</si>
  <si>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</si>
  <si>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</si>
  <si>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</si>
  <si>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</si>
  <si>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</si>
  <si>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</si>
  <si>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</si>
  <si>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</si>
  <si>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</si>
  <si>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</si>
  <si>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</si>
  <si>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</si>
  <si>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</si>
  <si>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</si>
  <si>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</si>
  <si>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</si>
  <si>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</si>
  <si>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</si>
  <si>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</si>
  <si>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</si>
  <si>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</si>
  <si>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</si>
  <si>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</si>
  <si>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</si>
  <si>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</si>
  <si>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</si>
  <si>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</si>
  <si>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</si>
  <si>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</si>
  <si>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</si>
  <si>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</si>
  <si>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</si>
  <si>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</si>
  <si>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</si>
  <si>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</si>
  <si>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</si>
  <si>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</si>
  <si>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</si>
  <si>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</si>
  <si>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</si>
  <si>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</si>
  <si>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</si>
  <si>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</si>
  <si>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</si>
  <si>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</si>
  <si>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</si>
  <si>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</si>
  <si>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</si>
  <si>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</si>
  <si>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</si>
  <si>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</si>
  <si>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</si>
  <si>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</si>
  <si>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</si>
  <si>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</si>
  <si>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</si>
  <si>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</si>
  <si>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</si>
  <si>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</si>
  <si>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</si>
  <si>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</si>
  <si>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</si>
  <si>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</si>
  <si>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</si>
  <si>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</si>
  <si>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</si>
  <si>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</si>
  <si>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</si>
  <si>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</si>
  <si>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</si>
  <si>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</si>
  <si>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</si>
  <si>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</si>
  <si>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</si>
  <si>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</si>
  <si>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</si>
  <si>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</si>
  <si>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</si>
  <si>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</si>
  <si>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</si>
  <si>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</si>
  <si>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</si>
  <si>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</si>
  <si>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</si>
  <si>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</si>
  <si>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</si>
  <si>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</si>
  <si>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</si>
  <si>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</si>
  <si>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</si>
  <si>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</si>
  <si>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</si>
  <si>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</si>
  <si>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</si>
  <si>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</si>
  <si>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</si>
  <si>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</si>
  <si>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</si>
  <si>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</si>
  <si>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</si>
  <si>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</si>
  <si>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</si>
  <si>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</si>
  <si>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</si>
  <si>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</si>
  <si>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</si>
  <si>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</si>
  <si>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</si>
  <si>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</si>
  <si>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</si>
  <si>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</si>
  <si>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</si>
  <si>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</si>
  <si>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</si>
  <si>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</si>
  <si>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</si>
  <si>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</si>
  <si>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</si>
  <si>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</si>
  <si>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</si>
  <si>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</si>
  <si>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</si>
  <si>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</si>
  <si>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</si>
  <si>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</si>
  <si>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</si>
  <si>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</si>
  <si>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</si>
  <si>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</si>
  <si>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</si>
  <si>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</si>
  <si>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</si>
  <si>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</si>
  <si>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</si>
  <si>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</si>
  <si>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</si>
  <si>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</si>
  <si>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</si>
  <si>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</si>
  <si>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</si>
  <si>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</si>
  <si>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</si>
  <si>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</si>
  <si>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</si>
  <si>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</si>
  <si>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</si>
  <si>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</si>
  <si>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</si>
  <si>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</si>
  <si>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</si>
  <si>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</si>
  <si>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</si>
  <si>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</si>
  <si>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</si>
  <si>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</si>
  <si>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</si>
  <si>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</si>
  <si>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</si>
  <si>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</si>
  <si>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</si>
  <si>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</si>
  <si>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</si>
  <si>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</si>
  <si>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</si>
  <si>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</si>
  <si>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</si>
  <si>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</si>
  <si>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</si>
  <si>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</si>
  <si>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</si>
  <si>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</si>
  <si>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</si>
  <si>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</si>
  <si>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</si>
  <si>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</si>
  <si>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</si>
  <si>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</si>
  <si>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</si>
  <si>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</si>
  <si>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</si>
  <si>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</si>
  <si>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</si>
  <si>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</si>
  <si>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</si>
  <si>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</si>
  <si>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</si>
  <si>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</si>
  <si>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</si>
  <si>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</si>
  <si>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</si>
  <si>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</si>
  <si>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</si>
  <si>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</si>
  <si>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</si>
  <si>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</si>
  <si>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</si>
  <si>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</si>
  <si>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</si>
  <si>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</si>
  <si>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</si>
  <si>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</si>
  <si>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</si>
  <si>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</si>
  <si>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</si>
  <si>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</si>
  <si>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</si>
  <si>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</si>
  <si>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</si>
  <si>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</si>
  <si>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</si>
  <si>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</si>
  <si>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</si>
  <si>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</si>
  <si>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</si>
  <si>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</si>
  <si>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</si>
  <si>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</si>
  <si>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</si>
  <si>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</si>
  <si>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</si>
  <si>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</si>
  <si>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</si>
  <si>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</si>
  <si>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</si>
  <si>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</si>
  <si>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</si>
  <si>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</si>
  <si>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</si>
  <si>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</si>
  <si>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</si>
  <si>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</si>
  <si>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</si>
  <si>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</si>
  <si>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</si>
  <si>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</si>
  <si>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</si>
  <si>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</si>
  <si>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</si>
  <si>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</si>
  <si>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</si>
  <si>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</si>
  <si>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</si>
  <si>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</si>
  <si>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</si>
  <si>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</si>
  <si>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</si>
  <si>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</si>
  <si>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</si>
  <si>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</si>
  <si>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</si>
  <si>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</si>
  <si>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</si>
  <si>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</si>
  <si>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</si>
  <si>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</si>
  <si>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</si>
  <si>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</si>
  <si>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</si>
  <si>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</si>
  <si>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</si>
  <si>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</si>
  <si>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</si>
  <si>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</si>
  <si>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</si>
  <si>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</si>
  <si>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</si>
  <si>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</si>
  <si>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</si>
  <si>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</si>
  <si>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</si>
  <si>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</si>
  <si>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</si>
  <si>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</si>
  <si>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</si>
  <si>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</si>
  <si>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</si>
  <si>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</si>
  <si>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</si>
  <si>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</si>
  <si>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</si>
  <si>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</si>
  <si>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</si>
  <si>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</si>
  <si>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</si>
  <si>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</si>
  <si>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</si>
  <si>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</si>
  <si>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</si>
  <si>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</si>
  <si>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</si>
  <si>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</si>
  <si>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</si>
  <si>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</si>
  <si>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</si>
  <si>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</si>
  <si>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</si>
  <si>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</si>
  <si>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</si>
  <si>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</si>
  <si>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</si>
  <si>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</si>
  <si>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</si>
  <si>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</si>
  <si>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</si>
  <si>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</si>
  <si>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</si>
  <si>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</si>
  <si>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</si>
  <si>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</si>
  <si>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</si>
  <si>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</si>
  <si>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</si>
  <si>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</si>
  <si>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</si>
  <si>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</si>
  <si>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</si>
  <si>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</si>
  <si>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</si>
  <si>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</si>
  <si>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</si>
  <si>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</si>
  <si>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</si>
  <si>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</si>
  <si>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</si>
  <si>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</si>
  <si>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</si>
  <si>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</si>
  <si>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</si>
  <si>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</si>
  <si>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</si>
  <si>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</si>
  <si>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</si>
  <si>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</si>
  <si>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</si>
  <si>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</si>
  <si>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</si>
  <si>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</si>
  <si>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</si>
  <si>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</si>
  <si>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</si>
  <si>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</si>
  <si>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</si>
  <si>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</si>
  <si>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</si>
  <si>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</si>
  <si>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</si>
  <si>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</si>
  <si>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</si>
  <si>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</si>
  <si>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</si>
  <si>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</si>
  <si>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</si>
  <si>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</si>
  <si>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</si>
  <si>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</si>
  <si>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</si>
  <si>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</si>
  <si>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</si>
  <si>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</si>
  <si>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</si>
  <si>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</si>
  <si>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</si>
  <si>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</si>
  <si>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</si>
  <si>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</si>
  <si>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</si>
  <si>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</si>
  <si>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</si>
  <si>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</si>
  <si>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</si>
  <si>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</si>
  <si>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</si>
  <si>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</si>
  <si>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</si>
  <si>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</si>
  <si>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</si>
  <si>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</si>
  <si>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</si>
  <si>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</si>
  <si>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</si>
  <si>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</si>
  <si>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</si>
  <si>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</si>
  <si>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</si>
  <si>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</si>
  <si>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</si>
  <si>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</si>
  <si>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</si>
  <si>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</si>
  <si>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</si>
  <si>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</si>
  <si>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</si>
  <si>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</si>
  <si>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</si>
  <si>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</si>
  <si>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</si>
  <si>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</si>
  <si>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</si>
  <si>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</si>
  <si>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</si>
  <si>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</si>
  <si>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</si>
  <si>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</si>
  <si>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</si>
  <si>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</si>
  <si>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</si>
  <si>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</si>
  <si>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</si>
  <si>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</si>
  <si>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</si>
  <si>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</si>
  <si>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</si>
  <si>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</si>
  <si>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</si>
  <si>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</si>
  <si>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</si>
  <si>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</si>
  <si>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</si>
  <si>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</si>
  <si>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</si>
  <si>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</si>
  <si>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</si>
  <si>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</si>
  <si>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</si>
  <si>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</si>
  <si>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</si>
  <si>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</si>
  <si>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</si>
  <si>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</si>
  <si>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</si>
  <si>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</si>
  <si>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</si>
  <si>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</si>
  <si>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</si>
  <si>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</si>
  <si>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</si>
  <si>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</si>
  <si>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</si>
  <si>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</si>
  <si>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</si>
  <si>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</si>
  <si>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</si>
  <si>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</si>
  <si>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</si>
  <si>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</si>
  <si>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</si>
  <si>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</si>
  <si>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</si>
  <si>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</si>
  <si>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</si>
  <si>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</si>
  <si>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</si>
  <si>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</si>
  <si>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</si>
  <si>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</si>
  <si>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</si>
  <si>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</si>
  <si>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</si>
  <si>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</si>
  <si>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</si>
  <si>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</si>
  <si>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</si>
  <si>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</si>
  <si>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</si>
  <si>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</si>
  <si>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</si>
  <si>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</si>
  <si>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</si>
  <si>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</si>
  <si>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</si>
  <si>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</si>
  <si>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</si>
  <si>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</si>
  <si>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</si>
  <si>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</si>
  <si>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</si>
  <si>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</si>
  <si>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</si>
  <si>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</si>
  <si>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</si>
  <si>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</si>
  <si>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</si>
  <si>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</si>
  <si>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</si>
  <si>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</si>
  <si>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</si>
  <si>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</si>
  <si>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</si>
  <si>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</si>
  <si>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</si>
  <si>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</si>
  <si>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</si>
  <si>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</si>
  <si>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</si>
  <si>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</si>
  <si>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</si>
  <si>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</si>
  <si>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</si>
  <si>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</si>
  <si>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</si>
  <si>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</si>
  <si>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</si>
  <si>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</si>
  <si>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</si>
  <si>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</si>
  <si>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</si>
  <si>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</si>
  <si>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</si>
  <si>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</si>
  <si>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</si>
  <si>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</si>
  <si>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</si>
  <si>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</si>
  <si>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</si>
  <si>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</si>
  <si>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</si>
  <si>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</si>
  <si>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</si>
  <si>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</si>
  <si>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</si>
  <si>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</si>
  <si>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</si>
  <si>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</si>
  <si>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</si>
  <si>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</si>
  <si>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</si>
  <si>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</si>
  <si>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</si>
  <si>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</si>
  <si>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</si>
  <si>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</si>
  <si>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</si>
  <si>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</si>
  <si>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</si>
  <si>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</si>
  <si>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</si>
  <si>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</si>
  <si>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</si>
  <si>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</si>
  <si>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</si>
  <si>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</si>
  <si>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</si>
  <si>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</si>
  <si>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</si>
  <si>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</si>
  <si>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</si>
  <si>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</si>
  <si>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</si>
  <si>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</si>
  <si>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</si>
  <si>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</si>
  <si>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</si>
  <si>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</si>
  <si>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</si>
  <si>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</si>
  <si>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</si>
  <si>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</si>
  <si>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</si>
  <si>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</si>
  <si>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</si>
  <si>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</si>
  <si>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</si>
  <si>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</si>
  <si>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</si>
  <si>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</si>
  <si>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</si>
  <si>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</si>
  <si>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</si>
  <si>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</si>
  <si>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</si>
  <si>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</si>
  <si>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</si>
  <si>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</si>
  <si>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</si>
  <si>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</si>
  <si>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</si>
  <si>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</si>
  <si>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</si>
  <si>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</si>
  <si>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</si>
  <si>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</si>
  <si>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</si>
  <si>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</si>
  <si>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</si>
  <si>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</si>
  <si>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</si>
  <si>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</si>
  <si>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</si>
  <si>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</si>
  <si>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</si>
  <si>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</si>
  <si>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</si>
  <si>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</si>
  <si>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</si>
  <si>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</si>
  <si>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</si>
  <si>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</si>
  <si>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</si>
  <si>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</si>
  <si>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</si>
  <si>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</si>
  <si>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</si>
  <si>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</si>
  <si>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</si>
  <si>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</si>
  <si>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</si>
  <si>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</si>
  <si>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</si>
  <si>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</si>
  <si>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</si>
  <si>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</si>
  <si>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</si>
  <si>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</si>
  <si>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</si>
  <si>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</si>
  <si>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</si>
  <si>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</si>
  <si>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</si>
  <si>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</si>
  <si>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</si>
  <si>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</si>
  <si>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</si>
  <si>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</si>
  <si>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</si>
  <si>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</si>
  <si>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</si>
  <si>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</si>
  <si>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</si>
  <si>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</si>
  <si>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</si>
  <si>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</si>
  <si>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</si>
  <si>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</si>
  <si>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</si>
  <si>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</si>
  <si>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</si>
  <si>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</si>
  <si>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</si>
  <si>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</si>
  <si>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</si>
  <si>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</si>
  <si>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</si>
  <si>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</si>
  <si>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</si>
  <si>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</si>
  <si>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</si>
  <si>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</si>
  <si>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</si>
  <si>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</si>
  <si>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</si>
  <si>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</si>
  <si>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</si>
  <si>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</si>
  <si>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</si>
  <si>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</si>
  <si>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</si>
  <si>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</si>
  <si>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</si>
  <si>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</si>
  <si>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</si>
  <si>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</si>
  <si>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</si>
  <si>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</si>
  <si>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</si>
  <si>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</si>
  <si>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</si>
  <si>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</si>
  <si>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</si>
  <si>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</si>
  <si>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</si>
  <si>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</si>
  <si>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</si>
  <si>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</si>
  <si>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</si>
  <si>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</si>
  <si>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</si>
  <si>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</si>
  <si>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</si>
  <si>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</si>
  <si>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</si>
  <si>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</si>
  <si>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</si>
  <si>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</si>
  <si>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</si>
  <si>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</si>
  <si>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</si>
  <si>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</si>
  <si>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</si>
  <si>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</si>
  <si>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</si>
  <si>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</si>
  <si>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</si>
  <si>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</si>
  <si>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</si>
  <si>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</si>
  <si>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</si>
  <si>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</si>
  <si>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</si>
  <si>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</si>
  <si>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</si>
  <si>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</si>
  <si>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</si>
  <si>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</si>
  <si>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</si>
  <si>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</si>
  <si>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</si>
  <si>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</si>
  <si>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</si>
  <si>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</si>
  <si>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</si>
  <si>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</si>
  <si>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</si>
  <si>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</si>
  <si>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</si>
  <si>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</si>
  <si>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</si>
  <si>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</si>
  <si>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</si>
  <si>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</si>
  <si>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</si>
  <si>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</si>
  <si>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</si>
  <si>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</si>
  <si>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</si>
  <si>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</si>
  <si>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</si>
  <si>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</si>
  <si>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</si>
  <si>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</si>
  <si>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</si>
  <si>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</si>
  <si>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</si>
  <si>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</si>
  <si>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</si>
  <si>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</si>
  <si>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</si>
  <si>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</si>
  <si>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</si>
  <si>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</si>
  <si>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</si>
  <si>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</si>
  <si>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</si>
  <si>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</si>
  <si>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</si>
  <si>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</si>
  <si>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</si>
  <si>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</si>
  <si>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</si>
  <si>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</si>
  <si>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</si>
  <si>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</si>
  <si>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</si>
  <si>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</si>
  <si>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</si>
  <si>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</si>
  <si>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</si>
  <si>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</si>
  <si>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</si>
  <si>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</si>
  <si>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</si>
  <si>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</si>
  <si>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</si>
  <si>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</si>
  <si>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</si>
  <si>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</si>
  <si>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</si>
  <si>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</si>
  <si>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</si>
  <si>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</si>
  <si>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</si>
  <si>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</si>
  <si>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</si>
  <si>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</si>
  <si>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</si>
  <si>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</si>
  <si>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</si>
  <si>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</si>
  <si>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</si>
  <si>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</si>
  <si>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</si>
  <si>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</si>
  <si>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</si>
  <si>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</si>
  <si>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</si>
  <si>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</si>
  <si>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</si>
  <si>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</si>
  <si>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</si>
  <si>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</si>
  <si>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</si>
  <si>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</si>
  <si>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</si>
  <si>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</si>
  <si>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</si>
  <si>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</si>
  <si>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</si>
  <si>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</si>
  <si>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</si>
  <si>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</si>
  <si>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</si>
  <si>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</si>
  <si>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</si>
  <si>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</si>
  <si>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</si>
  <si>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</si>
  <si>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</si>
  <si>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</si>
  <si>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</si>
  <si>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</si>
  <si>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</si>
  <si>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</si>
  <si>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</si>
  <si>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</si>
  <si>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</si>
  <si>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</si>
  <si>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</si>
  <si>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</si>
  <si>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</si>
  <si>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</si>
  <si>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</si>
  <si>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</si>
  <si>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</si>
  <si>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</si>
  <si>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</si>
  <si>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</si>
  <si>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</si>
  <si>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</si>
  <si>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</si>
  <si>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</si>
  <si>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</si>
  <si>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</si>
  <si>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</si>
  <si>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</si>
  <si>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</si>
  <si>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</si>
  <si>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</si>
  <si>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</si>
  <si>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</si>
  <si>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</si>
  <si>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</si>
  <si>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</si>
  <si>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</si>
  <si>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</si>
  <si>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</si>
  <si>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</si>
  <si>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</si>
  <si>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</si>
  <si>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</si>
  <si>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</si>
  <si>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</si>
  <si>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</si>
  <si>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</si>
  <si>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</si>
  <si>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</si>
  <si>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</si>
  <si>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</si>
  <si>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</si>
  <si>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</si>
  <si>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</si>
  <si>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</si>
  <si>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</si>
  <si>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</si>
  <si>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</si>
  <si>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</si>
  <si>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</si>
  <si>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</si>
  <si>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</si>
  <si>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</si>
  <si>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</si>
  <si>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</si>
  <si>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</si>
  <si>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</si>
  <si>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</si>
  <si>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</si>
  <si>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</si>
  <si>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</si>
  <si>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</si>
  <si>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</si>
  <si>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</si>
  <si>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</si>
  <si>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</si>
  <si>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</si>
  <si>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</si>
  <si>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</si>
  <si>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</si>
  <si>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</si>
  <si>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</si>
  <si>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</si>
  <si>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</si>
  <si>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</si>
  <si>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</si>
  <si>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</si>
  <si>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</si>
  <si>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</si>
  <si>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</si>
  <si>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</si>
  <si>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</si>
  <si>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</si>
  <si>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</si>
  <si>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</si>
  <si>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</si>
  <si>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</si>
  <si>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</si>
  <si>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</si>
  <si>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</si>
  <si>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</si>
  <si>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</si>
  <si>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</si>
  <si>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</si>
  <si>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</si>
  <si>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</si>
  <si>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</si>
  <si>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</si>
  <si>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</si>
  <si>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</si>
  <si>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</si>
  <si>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</si>
  <si>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</si>
  <si>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</si>
  <si>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</si>
  <si>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</si>
  <si>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</si>
  <si>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</si>
  <si>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</si>
  <si>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</si>
  <si>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</si>
  <si>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</si>
  <si>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</si>
  <si>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</si>
  <si>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</si>
  <si>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</si>
  <si>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</si>
  <si>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</si>
  <si>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</si>
  <si>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</si>
  <si>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</si>
  <si>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</si>
  <si>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</si>
  <si>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</si>
  <si>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</si>
  <si>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</si>
  <si>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</si>
  <si>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</si>
  <si>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</si>
  <si>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</si>
  <si>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</si>
  <si>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</si>
  <si>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</si>
  <si>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</si>
  <si>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</si>
  <si>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</si>
  <si>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</si>
  <si>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</si>
  <si>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</si>
  <si>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</si>
  <si>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</si>
  <si>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</si>
  <si>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</si>
  <si>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</si>
  <si>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</si>
  <si>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</si>
  <si>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</si>
  <si>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</si>
  <si>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</si>
  <si>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</si>
  <si>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</si>
  <si>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</si>
  <si>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</si>
  <si>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</si>
  <si>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</si>
  <si>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</si>
  <si>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</si>
  <si>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</si>
  <si>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</si>
  <si>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</si>
  <si>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</si>
  <si>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</si>
  <si>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</si>
  <si>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</si>
  <si>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</si>
  <si>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</si>
  <si>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</si>
  <si>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</si>
  <si>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</si>
  <si>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</si>
  <si>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</si>
  <si>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</si>
  <si>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</si>
  <si>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</si>
  <si>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</si>
  <si>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</si>
  <si>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</si>
  <si>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</si>
  <si>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</si>
  <si>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</si>
  <si>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</si>
  <si>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</si>
  <si>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</si>
  <si>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</si>
  <si>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</si>
  <si>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</si>
  <si>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</si>
  <si>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</si>
  <si>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</si>
  <si>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</si>
  <si>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</si>
  <si>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</si>
  <si>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</si>
  <si>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</si>
  <si>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</si>
  <si>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</si>
  <si>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</si>
  <si>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</si>
  <si>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</si>
  <si>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</si>
  <si>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</si>
  <si>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</si>
  <si>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</si>
  <si>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</si>
  <si>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</si>
  <si>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</si>
  <si>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</si>
  <si>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</si>
  <si>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</si>
  <si>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</si>
  <si>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</si>
  <si>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</si>
  <si>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</si>
  <si>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</si>
  <si>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</si>
  <si>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</si>
  <si>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</si>
  <si>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</si>
  <si>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</si>
  <si>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</si>
  <si>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</si>
  <si>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</si>
  <si>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</si>
  <si>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</si>
  <si>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</si>
  <si>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</si>
  <si>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</si>
  <si>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</si>
  <si>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</si>
  <si>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</si>
  <si>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</si>
  <si>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</si>
  <si>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</si>
  <si>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</si>
  <si>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</si>
  <si>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</si>
  <si>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</si>
  <si>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</si>
  <si>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</si>
  <si>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</si>
  <si>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</si>
  <si>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</si>
  <si>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</si>
  <si>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</si>
  <si>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</si>
  <si>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</si>
  <si>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</si>
  <si>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</si>
  <si>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</si>
  <si>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</si>
  <si>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</si>
  <si>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</si>
  <si>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</si>
  <si>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</si>
  <si>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</si>
  <si>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</si>
  <si>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</si>
  <si>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</si>
  <si>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</si>
  <si>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</si>
  <si>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</si>
  <si>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</si>
  <si>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</si>
  <si>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</si>
  <si>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</si>
  <si>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</si>
  <si>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</si>
  <si>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</si>
  <si>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</si>
  <si>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</si>
  <si>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</si>
  <si>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</si>
  <si>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</si>
  <si>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</si>
  <si>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</si>
  <si>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</si>
  <si>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</si>
  <si>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</si>
  <si>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</si>
  <si>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</si>
  <si>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</si>
  <si>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</si>
  <si>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</si>
  <si>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</si>
  <si>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</si>
  <si>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</si>
  <si>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</si>
  <si>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</si>
  <si>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</si>
  <si>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</si>
  <si>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</si>
  <si>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</si>
  <si>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</si>
  <si>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</si>
  <si>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</si>
  <si>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</si>
  <si>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</si>
  <si>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</si>
  <si>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</si>
  <si>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</si>
  <si>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</si>
  <si>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</si>
  <si>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</si>
  <si>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</si>
  <si>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</si>
  <si>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</si>
  <si>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</si>
  <si>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</si>
  <si>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</si>
  <si>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</si>
  <si>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</si>
  <si>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</si>
  <si>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</si>
  <si>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</si>
  <si>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</si>
  <si>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</si>
  <si>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</si>
  <si>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</si>
  <si>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</si>
  <si>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</si>
  <si>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</si>
  <si>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</si>
  <si>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</si>
  <si>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</si>
  <si>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</si>
  <si>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</si>
  <si>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</si>
  <si>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</si>
  <si>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</si>
  <si>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</si>
  <si>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</si>
  <si>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</si>
  <si>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</si>
  <si>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</si>
  <si>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</si>
  <si>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</si>
  <si>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</si>
  <si>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</si>
  <si>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</si>
  <si>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</si>
  <si>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</si>
  <si>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</si>
  <si>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</si>
  <si>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</si>
  <si>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</si>
  <si>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</si>
  <si>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</si>
  <si>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</si>
  <si>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</si>
  <si>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</si>
  <si>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</si>
  <si>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</si>
  <si>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</si>
  <si>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</si>
  <si>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</si>
  <si>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</si>
  <si>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</si>
  <si>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</si>
  <si>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</si>
  <si>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</si>
  <si>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</si>
  <si>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</si>
  <si>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</si>
  <si>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</si>
  <si>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</si>
  <si>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</si>
  <si>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</si>
  <si>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</si>
  <si>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</si>
  <si>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</si>
  <si>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</si>
  <si>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</si>
  <si>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</si>
  <si>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</si>
  <si>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</si>
  <si>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</si>
  <si>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</si>
  <si>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</si>
  <si>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</si>
  <si>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</si>
  <si>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</si>
  <si>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</si>
  <si>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</si>
  <si>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</si>
  <si>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</si>
  <si>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</si>
  <si>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</si>
  <si>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</si>
  <si>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</si>
  <si>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</si>
  <si>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</si>
  <si>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</si>
  <si>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</si>
  <si>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</si>
  <si>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</si>
  <si>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</si>
  <si>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</si>
  <si>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</si>
  <si>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</si>
  <si>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</si>
  <si>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</si>
  <si>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</si>
  <si>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</si>
  <si>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</si>
  <si>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</si>
  <si>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</si>
  <si>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</si>
  <si>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</si>
  <si>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</si>
  <si>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</si>
  <si>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</si>
  <si>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</si>
  <si>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</si>
  <si>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</si>
  <si>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</si>
  <si>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</si>
  <si>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</si>
  <si>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</si>
  <si>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</si>
  <si>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</si>
  <si>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</si>
  <si>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</si>
  <si>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</si>
  <si>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</si>
  <si>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</si>
  <si>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</si>
  <si>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</si>
  <si>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</si>
  <si>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</si>
  <si>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</si>
  <si>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</si>
  <si>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</si>
  <si>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</si>
  <si>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</si>
  <si>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</si>
  <si>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</si>
  <si>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</si>
  <si>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</si>
  <si>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</si>
  <si>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</si>
  <si>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</si>
  <si>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</si>
  <si>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</si>
  <si>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</si>
  <si>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</si>
  <si>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</si>
  <si>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</si>
  <si>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</si>
  <si>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</si>
  <si>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</si>
  <si>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</si>
  <si>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</si>
  <si>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</si>
  <si>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</si>
  <si>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</si>
  <si>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</si>
  <si>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</si>
  <si>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</si>
  <si>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</si>
  <si>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</si>
  <si>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</si>
  <si>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</si>
  <si>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</si>
  <si>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</si>
  <si>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</si>
  <si>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</si>
  <si>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</si>
  <si>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</si>
  <si>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</si>
  <si>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</si>
  <si>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</si>
  <si>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</si>
  <si>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</si>
  <si>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</si>
  <si>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</si>
  <si>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</si>
  <si>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</si>
  <si>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</si>
  <si>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</si>
  <si>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</si>
  <si>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</si>
  <si>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</si>
  <si>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</si>
  <si>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</si>
  <si>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</si>
  <si>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</si>
  <si>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</si>
  <si>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</si>
  <si>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</si>
  <si>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</si>
  <si>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</si>
  <si>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</si>
  <si>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</si>
  <si>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</si>
  <si>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</si>
  <si>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</si>
  <si>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</si>
  <si>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</si>
  <si>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</si>
  <si>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</si>
  <si>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</si>
  <si>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</si>
  <si>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</si>
  <si>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</si>
  <si>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</si>
  <si>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</si>
  <si>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</si>
  <si>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</si>
  <si>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</si>
  <si>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</si>
  <si>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</si>
  <si>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</si>
  <si>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</si>
  <si>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</si>
  <si>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</si>
  <si>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</si>
  <si>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</si>
  <si>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</si>
  <si>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</si>
  <si>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</si>
  <si>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</si>
  <si>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</si>
  <si>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</si>
  <si>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</si>
  <si>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</si>
  <si>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</si>
  <si>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</si>
  <si>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</si>
  <si>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</si>
  <si>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</si>
  <si>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</si>
  <si>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</si>
  <si>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</si>
  <si>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</si>
  <si>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</si>
  <si>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</si>
  <si>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</si>
  <si>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</si>
  <si>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</si>
  <si>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</si>
  <si>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</si>
  <si>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</si>
  <si>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</si>
  <si>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</si>
  <si>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</si>
  <si>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</si>
  <si>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</si>
  <si>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</si>
  <si>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</si>
  <si>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</si>
  <si>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</si>
  <si>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</si>
  <si>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</si>
  <si>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</si>
  <si>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</si>
  <si>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</si>
  <si>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</si>
  <si>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</si>
  <si>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</si>
  <si>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</si>
  <si>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</si>
  <si>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</si>
  <si>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</si>
  <si>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</si>
  <si>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</si>
  <si>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</si>
  <si>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</si>
  <si>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</si>
  <si>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</si>
  <si>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</si>
  <si>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</si>
  <si>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</si>
  <si>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</si>
  <si>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</si>
  <si>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</si>
  <si>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</si>
  <si>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</si>
  <si>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</si>
  <si>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</si>
  <si>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</si>
  <si>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</si>
  <si>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</si>
  <si>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</si>
  <si>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</si>
  <si>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</si>
  <si>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</si>
  <si>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</si>
  <si>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</si>
  <si>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</si>
  <si>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</si>
  <si>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</si>
  <si>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</si>
  <si>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</si>
  <si>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</si>
  <si>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</si>
  <si>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</si>
  <si>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</si>
  <si>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</si>
  <si>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</si>
  <si>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</si>
  <si>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</si>
  <si>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</si>
  <si>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</si>
  <si>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</si>
  <si>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</si>
  <si>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</si>
  <si>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</si>
  <si>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</si>
  <si>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</si>
  <si>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</si>
  <si>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</si>
  <si>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</si>
  <si>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</si>
  <si>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</si>
  <si>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</si>
  <si>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</si>
  <si>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</si>
  <si>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</si>
  <si>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</si>
  <si>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</si>
  <si>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</si>
  <si>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</si>
  <si>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</si>
  <si>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</si>
  <si>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</si>
  <si>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</si>
  <si>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</si>
  <si>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</si>
  <si>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</si>
  <si>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</si>
  <si>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</si>
  <si>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</si>
  <si>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</si>
  <si>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</si>
  <si>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</si>
  <si>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</si>
  <si>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</si>
  <si>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</si>
  <si>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</si>
  <si>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</si>
  <si>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</si>
  <si>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</si>
  <si>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</si>
  <si>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</si>
  <si>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</si>
  <si>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</si>
  <si>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</si>
  <si>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</si>
  <si>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</si>
  <si>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</si>
  <si>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</si>
  <si>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</si>
  <si>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</si>
  <si>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</si>
  <si>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</si>
  <si>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</si>
  <si>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</si>
  <si>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</si>
  <si>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</si>
  <si>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</si>
  <si>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</si>
  <si>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</si>
  <si>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</si>
  <si>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</si>
  <si>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</si>
  <si>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</si>
  <si>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</si>
  <si>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</si>
  <si>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</si>
  <si>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</si>
  <si>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</si>
  <si>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</si>
  <si>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</si>
  <si>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</si>
  <si>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</si>
  <si>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</si>
  <si>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</si>
  <si>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</si>
  <si>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</si>
  <si>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</si>
  <si>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</si>
  <si>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</si>
  <si>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</si>
  <si>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</si>
  <si>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</si>
  <si>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</si>
  <si>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</si>
  <si>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</si>
  <si>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</si>
  <si>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</si>
  <si>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</si>
  <si>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</si>
  <si>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</si>
  <si>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</si>
  <si>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</si>
  <si>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</si>
  <si>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</si>
  <si>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</si>
  <si>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</si>
  <si>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</si>
  <si>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</si>
  <si>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</si>
  <si>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</si>
  <si>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</si>
  <si>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</si>
  <si>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</si>
  <si>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</si>
  <si>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</si>
  <si>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</si>
  <si>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</si>
  <si>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</si>
  <si>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</si>
  <si>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</si>
  <si>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</si>
  <si>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</si>
  <si>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</si>
  <si>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</si>
  <si>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</si>
  <si>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</si>
  <si>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</si>
  <si>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</si>
  <si>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</si>
  <si>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</si>
  <si>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</si>
  <si>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</si>
  <si>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</si>
  <si>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</si>
  <si>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</si>
  <si>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</si>
  <si>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</si>
  <si>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</si>
  <si>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</si>
  <si>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</si>
  <si>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</si>
  <si>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</si>
  <si>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</si>
  <si>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</si>
  <si>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</si>
  <si>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</si>
  <si>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</si>
  <si>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</si>
  <si>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</si>
  <si>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</si>
  <si>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</si>
  <si>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</si>
  <si>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</si>
  <si>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</si>
  <si>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</si>
  <si>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</si>
  <si>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</si>
  <si>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</si>
  <si>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</si>
  <si>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</si>
  <si>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</si>
  <si>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</si>
  <si>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</si>
  <si>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</si>
  <si>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</si>
  <si>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</si>
  <si>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</si>
  <si>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</si>
  <si>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</si>
  <si>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</si>
  <si>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</si>
  <si>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</si>
  <si>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</si>
  <si>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</si>
  <si>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</si>
  <si>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</si>
  <si>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</si>
  <si>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</si>
  <si>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</si>
  <si>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</si>
  <si>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</si>
  <si>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</si>
  <si>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</si>
  <si>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</si>
  <si>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</si>
  <si>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</si>
  <si>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</si>
  <si>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</si>
  <si>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</si>
  <si>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</si>
  <si>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</si>
  <si>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</si>
  <si>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</si>
  <si>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</si>
  <si>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</si>
  <si>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</si>
  <si>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</si>
  <si>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</si>
  <si>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</si>
  <si>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</si>
  <si>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</si>
  <si>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</si>
  <si>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</si>
  <si>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</si>
  <si>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</si>
  <si>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</si>
  <si>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</si>
  <si>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</si>
  <si>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</si>
  <si>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</si>
  <si>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</si>
  <si>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</si>
  <si>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</si>
  <si>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</si>
  <si>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</si>
  <si>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</si>
  <si>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</si>
  <si>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</si>
  <si>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</si>
  <si>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</si>
  <si>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</si>
  <si>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</si>
  <si>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</si>
  <si>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</si>
  <si>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</si>
  <si>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</si>
  <si>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</si>
  <si>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</si>
  <si>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</si>
  <si>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</si>
  <si>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</si>
  <si>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</si>
  <si>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</si>
  <si>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</si>
  <si>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</si>
  <si>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</si>
  <si>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</si>
  <si>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</si>
  <si>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</si>
  <si>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</si>
  <si>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</si>
  <si>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</si>
  <si>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</si>
  <si>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</si>
  <si>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</si>
  <si>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</si>
  <si>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</si>
  <si>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</si>
  <si>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</si>
  <si>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</si>
  <si>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</si>
  <si>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</si>
  <si>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</si>
  <si>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</si>
  <si>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</si>
  <si>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</si>
  <si>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</si>
  <si>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</si>
  <si>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</si>
  <si>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</si>
  <si>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</si>
  <si>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</si>
  <si>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</si>
  <si>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</si>
  <si>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</si>
  <si>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</si>
  <si>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</si>
  <si>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</si>
  <si>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</si>
  <si>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</si>
  <si>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</si>
  <si>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</si>
  <si>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</si>
  <si>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</si>
  <si>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</si>
  <si>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</si>
  <si>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</si>
  <si>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</si>
  <si>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</si>
  <si>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</si>
  <si>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</si>
  <si>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</si>
  <si>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</si>
  <si>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</si>
  <si>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</si>
  <si>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</si>
  <si>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</si>
  <si>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</si>
  <si>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</si>
  <si>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</si>
  <si>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</si>
  <si>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</si>
  <si>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</si>
  <si>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</si>
  <si>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</si>
  <si>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</si>
  <si>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</si>
  <si>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</si>
  <si>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</si>
  <si>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</si>
  <si>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</si>
  <si>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</si>
  <si>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</si>
  <si>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</si>
  <si>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</si>
  <si>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</si>
  <si>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</si>
  <si>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</si>
  <si>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</si>
  <si>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</si>
  <si>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</si>
  <si>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</si>
  <si>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</si>
  <si>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</si>
  <si>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</si>
  <si>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</si>
  <si>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</si>
  <si>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</si>
  <si>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</si>
  <si>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</si>
  <si>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</si>
  <si>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</si>
  <si>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</si>
  <si>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</si>
  <si>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</si>
  <si>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</si>
  <si>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</si>
  <si>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</si>
  <si>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</si>
  <si>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</si>
  <si>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</si>
  <si>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</si>
  <si>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</si>
  <si>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</si>
  <si>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</si>
  <si>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</si>
  <si>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</si>
  <si>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</si>
  <si>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</si>
  <si>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</si>
  <si>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</si>
  <si>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</si>
  <si>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</si>
  <si>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</si>
  <si>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</si>
  <si>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</si>
  <si>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</si>
  <si>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</si>
  <si>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</si>
  <si>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</si>
  <si>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</si>
  <si>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</si>
  <si>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</si>
  <si>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</si>
  <si>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</si>
  <si>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</si>
  <si>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</si>
  <si>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</si>
  <si>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</si>
  <si>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</si>
  <si>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</si>
  <si>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</si>
  <si>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</si>
  <si>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</si>
  <si>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</si>
  <si>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</si>
  <si>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</si>
  <si>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</si>
  <si>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</si>
  <si>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</si>
  <si>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</si>
  <si>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</si>
  <si>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</si>
  <si>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</si>
  <si>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</si>
  <si>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</si>
  <si>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</si>
  <si>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</si>
  <si>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</si>
  <si>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</si>
  <si>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</si>
  <si>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</si>
  <si>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</si>
  <si>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</si>
  <si>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</si>
  <si>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</si>
  <si>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</si>
  <si>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</si>
  <si>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</si>
  <si>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</si>
  <si>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</si>
  <si>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</si>
  <si>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</si>
  <si>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</si>
  <si>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</si>
  <si>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</si>
  <si>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</si>
  <si>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</si>
  <si>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</si>
  <si>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</si>
  <si>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</si>
  <si>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</si>
  <si>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</si>
  <si>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</si>
  <si>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</si>
  <si>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</si>
  <si>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</si>
  <si>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</si>
  <si>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</si>
  <si>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</si>
  <si>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</si>
  <si>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</si>
  <si>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</si>
  <si>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</si>
  <si>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</si>
  <si>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</si>
  <si>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</si>
  <si>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</si>
  <si>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</si>
  <si>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</si>
  <si>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</si>
  <si>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</si>
  <si>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</si>
  <si>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</si>
  <si>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</si>
  <si>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</si>
  <si>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</si>
  <si>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</si>
  <si>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</si>
  <si>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</si>
  <si>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</si>
  <si>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</si>
  <si>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</si>
  <si>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</si>
  <si>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</si>
  <si>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</si>
  <si>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</si>
  <si>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</si>
  <si>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</si>
  <si>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</si>
  <si>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</si>
  <si>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</si>
  <si>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</si>
  <si>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</si>
  <si>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</si>
  <si>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</si>
  <si>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</si>
  <si>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</si>
  <si>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</si>
  <si>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</si>
  <si>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</si>
  <si>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</si>
  <si>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</si>
  <si>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</si>
  <si>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</si>
  <si>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</si>
  <si>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</si>
  <si>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</si>
  <si>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</si>
  <si>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</si>
  <si>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</si>
  <si>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</si>
  <si>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</si>
  <si>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</si>
  <si>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</si>
  <si>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</si>
  <si>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</si>
  <si>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</si>
  <si>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</si>
  <si>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</si>
  <si>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</si>
  <si>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</si>
  <si>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</si>
  <si>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</si>
  <si>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</si>
  <si>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</si>
  <si>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</si>
  <si>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</si>
  <si>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</si>
  <si>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</si>
  <si>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</si>
  <si>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</si>
  <si>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</si>
  <si>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</si>
  <si>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</si>
  <si>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</si>
  <si>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</si>
  <si>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</si>
  <si>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</si>
  <si>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</si>
  <si>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</si>
  <si>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</si>
  <si>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</si>
  <si>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</si>
  <si>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</si>
  <si>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</si>
  <si>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</si>
  <si>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</si>
  <si>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</si>
  <si>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</si>
  <si>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</si>
  <si>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</si>
  <si>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</si>
  <si>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</si>
  <si>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</si>
  <si>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</si>
  <si>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</si>
  <si>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</si>
  <si>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</si>
  <si>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</si>
  <si>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</si>
  <si>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</si>
  <si>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</si>
  <si>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</si>
  <si>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</si>
  <si>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</si>
  <si>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</si>
  <si>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</si>
  <si>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</si>
  <si>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</si>
  <si>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</si>
  <si>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</si>
  <si>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</si>
  <si>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</si>
  <si>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</si>
  <si>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</si>
  <si>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</si>
  <si>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</si>
  <si>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</si>
  <si>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</si>
  <si>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</si>
  <si>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</si>
  <si>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</si>
  <si>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</si>
  <si>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</si>
  <si>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</si>
  <si>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</si>
  <si>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</si>
  <si>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</si>
  <si>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</si>
  <si>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</si>
  <si>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</si>
  <si>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</si>
  <si>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</si>
  <si>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</si>
  <si>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</si>
  <si>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</si>
  <si>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</si>
  <si>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</si>
  <si>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</si>
  <si>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</si>
  <si>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</si>
  <si>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</si>
  <si>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</si>
  <si>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</si>
  <si>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</si>
  <si>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</si>
  <si>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</si>
  <si>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</si>
  <si>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</si>
  <si>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</si>
  <si>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</si>
  <si>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</si>
  <si>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</si>
  <si>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</si>
  <si>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</si>
  <si>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</si>
  <si>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</si>
  <si>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</si>
  <si>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</si>
  <si>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</si>
  <si>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</si>
  <si>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</si>
  <si>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</si>
  <si>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</si>
  <si>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</si>
  <si>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</si>
  <si>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</si>
  <si>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</si>
  <si>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</si>
  <si>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</si>
  <si>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</si>
  <si>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</si>
  <si>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</si>
  <si>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</si>
  <si>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</si>
  <si>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</si>
  <si>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</si>
  <si>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</si>
  <si>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</si>
  <si>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</si>
  <si>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</si>
  <si>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</si>
  <si>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</si>
  <si>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</si>
  <si>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</si>
  <si>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</si>
  <si>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</si>
  <si>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</si>
  <si>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</si>
  <si>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</si>
  <si>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</si>
  <si>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</si>
  <si>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</si>
  <si>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</si>
  <si>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</si>
  <si>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</si>
  <si>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</si>
  <si>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</si>
  <si>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</si>
  <si>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</si>
  <si>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</si>
  <si>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</si>
  <si>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</si>
  <si>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</si>
  <si>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</si>
  <si>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</si>
  <si>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</si>
  <si>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</si>
  <si>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</si>
  <si>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</si>
  <si>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</si>
  <si>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</si>
  <si>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</si>
  <si>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</si>
  <si>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</si>
  <si>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</si>
  <si>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</si>
  <si>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</si>
  <si>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</si>
  <si>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</si>
  <si>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</si>
  <si>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</si>
  <si>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</si>
  <si>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</si>
  <si>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</si>
  <si>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</si>
  <si>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</si>
  <si>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</si>
  <si>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</si>
  <si>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</si>
  <si>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</si>
  <si>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</si>
  <si>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</si>
  <si>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</si>
  <si>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</si>
  <si>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</si>
  <si>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</si>
  <si>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</si>
  <si>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</si>
  <si>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</si>
  <si>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</si>
  <si>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</si>
  <si>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</si>
  <si>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</si>
  <si>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</si>
  <si>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</si>
  <si>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</si>
  <si>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</si>
  <si>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</si>
  <si>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</si>
  <si>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</si>
  <si>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</si>
  <si>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</si>
  <si>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</si>
  <si>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</si>
  <si>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</si>
  <si>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</si>
  <si>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</si>
  <si>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</si>
  <si>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</si>
  <si>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</si>
  <si>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</si>
  <si>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</si>
  <si>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</si>
  <si>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</si>
  <si>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</si>
  <si>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</si>
  <si>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</si>
  <si>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</si>
  <si>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</si>
  <si>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</si>
  <si>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</si>
  <si>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</si>
  <si>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</si>
  <si>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</si>
  <si>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</si>
  <si>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</si>
  <si>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</si>
  <si>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</si>
  <si>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</si>
  <si>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</si>
  <si>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</si>
  <si>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</si>
  <si>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</si>
  <si>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</si>
  <si>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</si>
  <si>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</si>
  <si>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</si>
  <si>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</si>
  <si>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</si>
  <si>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</si>
  <si>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</si>
  <si>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</si>
  <si>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</si>
  <si>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</si>
  <si>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</si>
  <si>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</si>
  <si>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</si>
  <si>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</si>
  <si>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</si>
  <si>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</si>
  <si>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</si>
  <si>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</si>
  <si>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</si>
  <si>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</si>
  <si>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</si>
  <si>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</si>
  <si>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</si>
  <si>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</si>
  <si>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</si>
  <si>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</si>
  <si>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</si>
  <si>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</si>
  <si>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</si>
  <si>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</si>
  <si>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</si>
  <si>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</si>
  <si>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</si>
  <si>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</si>
  <si>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</si>
  <si>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</si>
  <si>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</si>
  <si>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</si>
  <si>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</si>
  <si>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</si>
  <si>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</si>
  <si>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</si>
  <si>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</si>
  <si>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</si>
  <si>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</si>
  <si>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</si>
  <si>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</si>
  <si>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</si>
  <si>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</si>
  <si>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</si>
  <si>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</si>
  <si>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</si>
  <si>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</si>
  <si>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</si>
  <si>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</si>
  <si>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</si>
  <si>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</si>
  <si>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</si>
  <si>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</si>
  <si>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</si>
  <si>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</si>
  <si>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</si>
  <si>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</si>
  <si>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</si>
  <si>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</si>
  <si>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</si>
  <si>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</si>
  <si>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</si>
  <si>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</si>
  <si>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</si>
  <si>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</si>
  <si>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</si>
  <si>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</si>
  <si>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</si>
  <si>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</si>
  <si>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</si>
  <si>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</si>
  <si>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</si>
  <si>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</si>
  <si>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</si>
  <si>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</si>
  <si>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</si>
  <si>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</si>
  <si>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</si>
  <si>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</si>
  <si>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</si>
  <si>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</si>
  <si>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</si>
  <si>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</si>
  <si>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</si>
  <si>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</si>
  <si>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</si>
  <si>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</si>
  <si>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</si>
  <si>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</si>
  <si>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</si>
  <si>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</si>
  <si>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</si>
  <si>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</si>
  <si>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</si>
  <si>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</si>
  <si>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</si>
  <si>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</si>
  <si>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</si>
  <si>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</si>
  <si>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</si>
  <si>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</si>
  <si>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</si>
  <si>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</si>
  <si>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</si>
  <si>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</si>
  <si>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</si>
  <si>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</si>
  <si>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</si>
  <si>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</si>
  <si>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</si>
  <si>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</si>
  <si>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</si>
  <si>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</si>
  <si>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</si>
  <si>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</si>
  <si>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</si>
  <si>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</si>
  <si>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</si>
  <si>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</si>
  <si>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</si>
  <si>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</si>
  <si>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</si>
  <si>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</si>
  <si>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</si>
  <si>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</si>
  <si>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</si>
  <si>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</si>
  <si>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</si>
  <si>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</si>
  <si>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</si>
  <si>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</si>
  <si>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</si>
  <si>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</si>
  <si>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</si>
  <si>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</si>
  <si>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</si>
  <si>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</si>
  <si>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</si>
  <si>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</si>
  <si>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</si>
  <si>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</si>
  <si>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</si>
  <si>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</si>
  <si>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</si>
  <si>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</si>
  <si>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</si>
  <si>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</si>
  <si>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</si>
  <si>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</si>
  <si>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</si>
  <si>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</si>
  <si>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</si>
  <si>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</si>
  <si>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</si>
  <si>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</si>
  <si>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</si>
  <si>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</si>
  <si>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</si>
  <si>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</si>
  <si>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</si>
  <si>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</si>
  <si>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</si>
  <si>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</si>
  <si>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</si>
  <si>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</si>
  <si>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</si>
  <si>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</si>
  <si>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</si>
  <si>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</si>
  <si>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</si>
  <si>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</si>
  <si>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</si>
  <si>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</si>
  <si>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</si>
  <si>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</si>
  <si>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</si>
  <si>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</si>
  <si>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</si>
  <si>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</si>
  <si>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</si>
  <si>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</si>
  <si>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</si>
  <si>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</si>
  <si>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</si>
  <si>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</si>
  <si>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</si>
  <si>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</si>
  <si>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</si>
  <si>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</si>
  <si>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</si>
  <si>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</si>
  <si>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</si>
  <si>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</si>
  <si>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</si>
  <si>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</si>
  <si>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</si>
  <si>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</si>
  <si>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</si>
  <si>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</si>
  <si>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</si>
  <si>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</si>
  <si>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</si>
  <si>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</si>
  <si>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</si>
  <si>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</si>
  <si>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</si>
  <si>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</si>
  <si>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</si>
  <si>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</si>
  <si>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</si>
  <si>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</si>
  <si>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</si>
  <si>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</si>
  <si>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</si>
  <si>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</si>
  <si>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</si>
  <si>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</si>
  <si>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</si>
  <si>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</si>
  <si>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</si>
  <si>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</si>
  <si>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</si>
  <si>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</si>
  <si>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</si>
  <si>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</si>
  <si>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</si>
  <si>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</si>
  <si>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</si>
  <si>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</si>
  <si>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</si>
  <si>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</si>
  <si>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</si>
  <si>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</si>
  <si>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</si>
  <si>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</si>
  <si>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</si>
  <si>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</si>
  <si>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</si>
  <si>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</si>
  <si>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</si>
  <si>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</si>
  <si>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</si>
  <si>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</si>
  <si>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</si>
  <si>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</si>
  <si>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</si>
  <si>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</si>
  <si>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</si>
  <si>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</si>
  <si>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</si>
  <si>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</si>
  <si>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</si>
  <si>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</si>
  <si>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</si>
  <si>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</si>
  <si>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</si>
  <si>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</si>
  <si>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</si>
  <si>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</si>
  <si>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</si>
  <si>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</si>
  <si>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</si>
  <si>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</si>
  <si>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</si>
  <si>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</si>
  <si>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</si>
  <si>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</si>
  <si>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</si>
  <si>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</si>
  <si>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</si>
  <si>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</si>
  <si>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</si>
  <si>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</si>
  <si>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</si>
  <si>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</si>
  <si>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</si>
  <si>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</si>
  <si>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</si>
  <si>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</si>
  <si>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</si>
  <si>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</si>
  <si>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</si>
  <si>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</si>
  <si>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</si>
  <si>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</si>
  <si>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</si>
  <si>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</si>
  <si>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</si>
  <si>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</si>
  <si>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</si>
  <si>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</si>
  <si>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</si>
  <si>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</si>
  <si>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</si>
  <si>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</si>
  <si>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</si>
  <si>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</si>
  <si>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</si>
  <si>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</si>
  <si>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</si>
  <si>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</si>
  <si>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</si>
  <si>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</si>
  <si>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</si>
  <si>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</si>
  <si>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</si>
  <si>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</si>
  <si>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</si>
  <si>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</si>
  <si>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</si>
  <si>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</si>
  <si>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</si>
  <si>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</si>
  <si>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</si>
  <si>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</si>
  <si>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</si>
  <si>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</si>
  <si>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</si>
  <si>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</si>
  <si>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</si>
  <si>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</si>
  <si>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</si>
  <si>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</si>
  <si>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</si>
  <si>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</si>
  <si>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</si>
  <si>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</si>
  <si>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</si>
  <si>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</si>
  <si>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</si>
  <si>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</si>
  <si>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</si>
  <si>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</si>
  <si>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</si>
  <si>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</si>
  <si>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</si>
  <si>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</si>
  <si>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</si>
  <si>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</si>
  <si>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</si>
  <si>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</si>
  <si>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</si>
  <si>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</si>
  <si>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</si>
  <si>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</si>
  <si>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</si>
  <si>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</si>
  <si>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</si>
  <si>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</si>
  <si>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</si>
  <si>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</si>
  <si>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</si>
  <si>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</si>
  <si>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</si>
  <si>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</si>
  <si>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</si>
  <si>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</si>
  <si>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</si>
  <si>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</si>
  <si>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</si>
  <si>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</si>
  <si>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</si>
  <si>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</si>
  <si>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</si>
  <si>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</si>
  <si>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</si>
  <si>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</si>
  <si>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</si>
  <si>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</si>
  <si>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</si>
  <si>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</si>
  <si>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</si>
  <si>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</si>
  <si>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</si>
  <si>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</si>
  <si>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</si>
  <si>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</si>
  <si>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</si>
  <si>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</si>
  <si>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</si>
  <si>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</si>
  <si>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</si>
  <si>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</si>
  <si>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</si>
  <si>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</si>
  <si>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</si>
  <si>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</si>
  <si>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</si>
  <si>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</si>
  <si>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</si>
  <si>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</si>
  <si>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</si>
  <si>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</si>
  <si>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</si>
  <si>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</si>
  <si>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</si>
  <si>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</si>
  <si>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</si>
  <si>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</si>
  <si>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</si>
  <si>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</si>
  <si>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</si>
  <si>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</si>
  <si>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</si>
  <si>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</si>
  <si>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</si>
  <si>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</si>
  <si>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</si>
  <si>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</si>
  <si>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</si>
  <si>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</si>
  <si>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</si>
  <si>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</si>
  <si>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</si>
  <si>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</si>
  <si>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</si>
  <si>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</si>
  <si>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</si>
  <si>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</si>
  <si>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</si>
  <si>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</si>
  <si>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</si>
  <si>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</si>
  <si>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</si>
  <si>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</si>
  <si>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</si>
  <si>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</si>
  <si>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</si>
  <si>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</si>
  <si>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</si>
  <si>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</si>
  <si>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</si>
  <si>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</si>
  <si>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</si>
  <si>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</si>
  <si>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</si>
  <si>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</si>
  <si>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</si>
  <si>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</si>
  <si>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</si>
  <si>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</si>
  <si>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</si>
  <si>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</si>
  <si>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</si>
  <si>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</si>
  <si>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</si>
  <si>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</si>
  <si>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</si>
  <si>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</si>
  <si>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</si>
  <si>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</si>
  <si>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</si>
  <si>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</si>
  <si>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</si>
  <si>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</si>
  <si>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</si>
  <si>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</si>
  <si>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</si>
  <si>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</si>
  <si>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</si>
  <si>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</si>
  <si>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</si>
  <si>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</si>
  <si>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</si>
  <si>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</si>
  <si>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</si>
  <si>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</si>
  <si>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</si>
  <si>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</si>
  <si>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</si>
  <si>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</si>
  <si>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</si>
  <si>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</si>
  <si>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</si>
  <si>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</si>
  <si>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</si>
  <si>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</si>
  <si>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</si>
  <si>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</si>
  <si>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</si>
  <si>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</si>
  <si>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</si>
  <si>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</si>
  <si>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</si>
  <si>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</si>
  <si>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</si>
  <si>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</si>
  <si>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</si>
  <si>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</si>
  <si>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</si>
  <si>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</si>
  <si>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</si>
  <si>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</si>
  <si>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</si>
  <si>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</si>
  <si>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</si>
  <si>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</si>
  <si>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</si>
  <si>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</si>
  <si>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</si>
  <si>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</si>
  <si>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</si>
  <si>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</si>
  <si>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</si>
  <si>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</si>
  <si>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</si>
  <si>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</si>
  <si>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</si>
  <si>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</si>
  <si>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</si>
  <si>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</si>
  <si>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</si>
  <si>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</si>
  <si>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</si>
  <si>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</si>
  <si>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</si>
  <si>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</si>
  <si>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</si>
  <si>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</si>
  <si>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</si>
  <si>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</si>
  <si>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</si>
  <si>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</si>
  <si>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</si>
  <si>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</si>
  <si>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</si>
  <si>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</si>
  <si>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</si>
  <si>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</si>
  <si>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</si>
  <si>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</si>
  <si>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</si>
  <si>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</si>
  <si>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</si>
  <si>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</si>
  <si>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</si>
  <si>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</si>
  <si>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</si>
  <si>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</si>
  <si>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</si>
  <si>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</si>
  <si>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</si>
  <si>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</si>
  <si>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</si>
  <si>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</si>
  <si>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</si>
  <si>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</si>
  <si>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</si>
  <si>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</si>
  <si>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</si>
  <si>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</si>
  <si>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</si>
  <si>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</si>
  <si>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</si>
  <si>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</si>
  <si>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</si>
  <si>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</si>
  <si>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</si>
  <si>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</si>
  <si>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</si>
  <si>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</si>
  <si>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</si>
  <si>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</si>
  <si>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</si>
  <si>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</si>
  <si>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</si>
  <si>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</si>
  <si>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</si>
  <si>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</si>
  <si>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</si>
  <si>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</si>
  <si>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</si>
  <si>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</si>
  <si>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</si>
  <si>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</si>
  <si>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</si>
  <si>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</si>
  <si>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</si>
  <si>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</si>
  <si>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</si>
  <si>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</si>
  <si>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</si>
  <si>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</si>
  <si>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</si>
  <si>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</si>
  <si>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</si>
  <si>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</si>
  <si>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</si>
  <si>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</si>
  <si>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</si>
  <si>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</si>
  <si>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</si>
  <si>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</si>
  <si>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</si>
  <si>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</si>
  <si>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</si>
  <si>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</si>
  <si>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</si>
  <si>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</si>
  <si>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</si>
  <si>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</si>
  <si>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</si>
  <si>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</si>
  <si>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</si>
  <si>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</si>
  <si>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</si>
  <si>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</si>
  <si>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</si>
  <si>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</si>
  <si>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</si>
  <si>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</si>
  <si>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</si>
  <si>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</si>
  <si>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</si>
  <si>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</si>
  <si>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</si>
  <si>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</si>
  <si>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</si>
  <si>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</si>
  <si>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</si>
  <si>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</si>
  <si>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</si>
  <si>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</si>
  <si>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</si>
  <si>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</si>
  <si>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</si>
  <si>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</si>
  <si>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</si>
  <si>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</si>
  <si>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</si>
  <si>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</si>
  <si>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</si>
  <si>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</si>
  <si>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</si>
  <si>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</si>
  <si>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</si>
  <si>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</si>
  <si>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</si>
  <si>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</si>
  <si>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</si>
  <si>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</si>
  <si>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</si>
  <si>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</si>
  <si>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</si>
  <si>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</si>
  <si>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</si>
  <si>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</si>
  <si>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</si>
  <si>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</si>
  <si>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</si>
  <si>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</si>
  <si>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</si>
  <si>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</si>
  <si>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</si>
  <si>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</si>
  <si>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</si>
  <si>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</si>
  <si>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</si>
  <si>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</si>
  <si>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</si>
  <si>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</si>
  <si>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</si>
  <si>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</si>
  <si>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</si>
  <si>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</si>
  <si>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</si>
  <si>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</si>
  <si>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</si>
  <si>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</si>
  <si>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</si>
  <si>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</si>
  <si>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</si>
  <si>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</si>
  <si>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</si>
  <si>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</si>
  <si>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</si>
  <si>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</si>
  <si>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</si>
  <si>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</si>
  <si>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</si>
  <si>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</si>
  <si>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</si>
  <si>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</si>
  <si>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</si>
  <si>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</si>
  <si>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</si>
  <si>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</si>
  <si>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</si>
  <si>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</si>
  <si>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</si>
  <si>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</si>
  <si>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</si>
  <si>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</si>
  <si>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</si>
  <si>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</si>
  <si>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</si>
  <si>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</si>
  <si>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</si>
  <si>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</si>
  <si>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</si>
  <si>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</si>
  <si>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</si>
  <si>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</si>
  <si>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</si>
  <si>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</si>
  <si>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</si>
  <si>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</si>
  <si>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</si>
  <si>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</si>
  <si>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</si>
  <si>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</si>
  <si>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</si>
  <si>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</si>
  <si>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</si>
  <si>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</si>
  <si>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</si>
  <si>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</si>
  <si>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</si>
  <si>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</si>
  <si>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</si>
  <si>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</si>
  <si>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</si>
  <si>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</si>
  <si>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</si>
  <si>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</si>
  <si>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</si>
  <si>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</si>
  <si>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</si>
  <si>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</si>
  <si>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</si>
  <si>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</si>
  <si>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</si>
  <si>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</si>
  <si>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</si>
  <si>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</si>
  <si>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</si>
  <si>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</si>
  <si>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</si>
  <si>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</si>
  <si>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</si>
  <si>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</si>
  <si>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</si>
  <si>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</si>
  <si>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</si>
  <si>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</si>
  <si>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</si>
  <si>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</si>
  <si>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</si>
  <si>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</si>
  <si>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</si>
  <si>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</si>
  <si>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</si>
  <si>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</si>
  <si>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</si>
  <si>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</si>
  <si>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</si>
  <si>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</si>
  <si>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</si>
  <si>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</si>
  <si>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</si>
  <si>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</si>
  <si>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</si>
  <si>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</si>
  <si>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</si>
  <si>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</si>
  <si>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</si>
  <si>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</si>
  <si>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</si>
  <si>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</si>
  <si>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</si>
  <si>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</si>
  <si>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</si>
  <si>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</si>
  <si>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</si>
  <si>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</si>
  <si>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</si>
  <si>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</si>
  <si>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</si>
  <si>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</si>
  <si>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</si>
  <si>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</si>
  <si>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</si>
  <si>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</si>
  <si>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</si>
  <si>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</si>
  <si>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</si>
  <si>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</si>
  <si>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</si>
  <si>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</si>
  <si>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</si>
  <si>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</si>
  <si>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</si>
  <si>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</si>
  <si>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</si>
  <si>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</si>
  <si>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</si>
  <si>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</si>
  <si>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</si>
  <si>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</si>
  <si>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</si>
  <si>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</si>
  <si>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</si>
  <si>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</si>
  <si>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</si>
  <si>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</si>
  <si>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</si>
  <si>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</si>
  <si>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</si>
  <si>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</si>
  <si>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</si>
  <si>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</si>
  <si>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</si>
  <si>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</si>
  <si>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</si>
  <si>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</si>
  <si>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</si>
  <si>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</si>
  <si>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</si>
  <si>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</si>
  <si>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</si>
  <si>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</si>
  <si>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</si>
  <si>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</si>
  <si>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</si>
  <si>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</si>
  <si>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</si>
  <si>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</si>
  <si>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</si>
  <si>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</si>
  <si>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</si>
  <si>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</si>
  <si>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</si>
  <si>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</si>
  <si>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</si>
  <si>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</si>
  <si>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</si>
  <si>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</si>
  <si>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</si>
  <si>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</si>
  <si>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</si>
  <si>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</si>
  <si>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</si>
  <si>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</si>
  <si>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</si>
  <si>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</si>
  <si>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</si>
  <si>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</si>
  <si>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</si>
  <si>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</si>
  <si>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</si>
  <si>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</si>
  <si>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</si>
  <si>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</si>
  <si>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</si>
  <si>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</si>
  <si>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</si>
  <si>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</si>
  <si>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</si>
  <si>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</si>
  <si>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</si>
  <si>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</si>
  <si>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</si>
  <si>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</si>
  <si>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</si>
  <si>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</si>
  <si>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</si>
  <si>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</si>
  <si>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</si>
  <si>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</si>
  <si>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</si>
  <si>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</si>
  <si>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</si>
  <si>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</si>
  <si>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</si>
  <si>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</si>
  <si>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</si>
  <si>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</si>
  <si>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</si>
  <si>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</si>
  <si>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</si>
  <si>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</si>
  <si>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</si>
  <si>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</si>
  <si>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</si>
  <si>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</si>
  <si>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</si>
  <si>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</si>
  <si>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</si>
  <si>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</si>
  <si>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</si>
  <si>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</si>
  <si>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</si>
  <si>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</si>
  <si>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</si>
  <si>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</si>
  <si>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</si>
  <si>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</si>
  <si>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</si>
  <si>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</si>
  <si>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</si>
  <si>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</si>
  <si>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</si>
  <si>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</si>
  <si>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</si>
  <si>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</si>
  <si>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</si>
  <si>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</si>
  <si>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</si>
  <si>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</si>
  <si>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</si>
  <si>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</si>
  <si>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</si>
  <si>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</si>
  <si>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</si>
  <si>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</si>
  <si>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</si>
  <si>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</si>
  <si>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</si>
  <si>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</si>
  <si>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</si>
  <si>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</si>
  <si>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</si>
  <si>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</si>
  <si>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</si>
  <si>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</si>
  <si>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</si>
  <si>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</si>
  <si>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</si>
  <si>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</si>
  <si>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</si>
  <si>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</si>
  <si>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</si>
  <si>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</si>
  <si>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</si>
  <si>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</si>
  <si>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</si>
  <si>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</si>
  <si>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</si>
  <si>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</si>
  <si>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</si>
  <si>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</si>
  <si>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</si>
  <si>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</si>
  <si>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</si>
  <si>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</si>
  <si>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</si>
  <si>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</si>
  <si>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</si>
  <si>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</si>
  <si>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</si>
  <si>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</si>
  <si>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</si>
  <si>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</si>
  <si>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</si>
  <si>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</si>
  <si>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</si>
  <si>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</si>
  <si>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</si>
  <si>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</si>
  <si>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</si>
  <si>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</si>
  <si>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</si>
  <si>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</si>
  <si>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</si>
  <si>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</si>
  <si>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</si>
  <si>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</si>
  <si>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</si>
  <si>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</si>
  <si>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</si>
  <si>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</si>
  <si>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</si>
  <si>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</si>
  <si>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</si>
  <si>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</si>
  <si>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</si>
  <si>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</si>
  <si>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</si>
  <si>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</si>
  <si>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</si>
  <si>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</si>
  <si>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</si>
  <si>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</si>
  <si>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</si>
  <si>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</si>
  <si>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</si>
  <si>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</si>
  <si>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</si>
  <si>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</si>
  <si>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</si>
  <si>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</si>
  <si>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</si>
  <si>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</si>
  <si>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</si>
  <si>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</si>
  <si>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</si>
  <si>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</si>
  <si>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</si>
  <si>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</si>
  <si>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</si>
  <si>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</si>
  <si>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</si>
  <si>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</si>
  <si>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</si>
  <si>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</si>
  <si>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</si>
  <si>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</si>
  <si>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</si>
  <si>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</si>
  <si>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</si>
  <si>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</si>
  <si>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</si>
  <si>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</si>
  <si>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</si>
  <si>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</si>
  <si>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</si>
  <si>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</si>
  <si>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</si>
  <si>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</si>
  <si>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</si>
  <si>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</si>
  <si>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</si>
  <si>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</si>
  <si>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</si>
  <si>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</si>
  <si>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</si>
  <si>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</si>
  <si>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</si>
  <si>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</si>
  <si>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</si>
  <si>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</si>
  <si>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</si>
  <si>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</si>
  <si>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</si>
  <si>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</si>
  <si>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</si>
  <si>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</si>
  <si>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</si>
  <si>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</si>
  <si>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</si>
  <si>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</si>
  <si>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</si>
  <si>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</si>
  <si>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</si>
  <si>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</si>
  <si>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</si>
  <si>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</si>
  <si>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</si>
  <si>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</si>
  <si>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</si>
  <si>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</si>
  <si>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</si>
  <si>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</si>
  <si>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</si>
  <si>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</si>
  <si>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</si>
  <si>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</si>
  <si>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</si>
  <si>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</si>
  <si>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</si>
  <si>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</si>
  <si>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</si>
  <si>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</si>
  <si>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</si>
  <si>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</si>
  <si>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</si>
  <si>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</si>
  <si>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</si>
  <si>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</si>
  <si>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</si>
  <si>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</si>
  <si>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</si>
  <si>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</si>
  <si>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</si>
  <si>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</si>
  <si>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</si>
  <si>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</si>
  <si>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</si>
  <si>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</si>
  <si>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</si>
  <si>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</si>
  <si>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</si>
  <si>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</si>
  <si>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</si>
  <si>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</si>
  <si>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</si>
  <si>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</si>
  <si>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</si>
  <si>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</si>
  <si>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</si>
  <si>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</si>
  <si>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</si>
  <si>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</si>
  <si>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</si>
  <si>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</si>
  <si>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</si>
  <si>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</si>
  <si>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</si>
  <si>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</si>
  <si>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</si>
  <si>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</si>
  <si>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</si>
  <si>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</si>
  <si>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</si>
  <si>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</si>
  <si>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</si>
  <si>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</si>
  <si>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</si>
  <si>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</si>
  <si>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</si>
  <si>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</si>
  <si>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</si>
  <si>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</si>
  <si>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</si>
  <si>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</si>
  <si>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</si>
  <si>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</si>
  <si>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</si>
  <si>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</si>
  <si>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</si>
  <si>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</si>
  <si>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</si>
  <si>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</si>
  <si>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</si>
  <si>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</si>
  <si>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</si>
  <si>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</si>
  <si>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</si>
  <si>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</si>
  <si>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</si>
  <si>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</si>
  <si>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</si>
  <si>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</si>
  <si>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</si>
  <si>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</si>
  <si>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</si>
  <si>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</si>
  <si>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</si>
  <si>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</si>
  <si>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</si>
  <si>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</si>
  <si>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</si>
  <si>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</si>
  <si>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</si>
  <si>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</si>
  <si>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</si>
  <si>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</si>
  <si>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</si>
  <si>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</si>
  <si>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</si>
  <si>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</si>
  <si>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</si>
  <si>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</si>
  <si>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</si>
  <si>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</si>
  <si>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</si>
  <si>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</si>
  <si>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</si>
  <si>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</si>
  <si>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</si>
  <si>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</si>
  <si>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</si>
  <si>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</si>
  <si>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</si>
  <si>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</si>
  <si>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</si>
  <si>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</si>
  <si>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</si>
  <si>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</si>
  <si>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</si>
  <si>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</si>
  <si>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</si>
  <si>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</si>
  <si>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</si>
  <si>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</si>
  <si>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</si>
  <si>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</si>
  <si>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</si>
  <si>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</si>
  <si>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</si>
  <si>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</si>
  <si>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</si>
  <si>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</si>
  <si>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</si>
  <si>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</si>
  <si>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</si>
  <si>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</si>
  <si>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</si>
  <si>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</si>
  <si>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</si>
  <si>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</si>
  <si>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</si>
  <si>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</si>
  <si>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</si>
  <si>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</si>
  <si>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</si>
  <si>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</si>
  <si>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</si>
  <si>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</si>
  <si>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</si>
  <si>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</si>
  <si>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</si>
  <si>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</si>
  <si>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</si>
  <si>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</si>
  <si>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</si>
  <si>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</si>
  <si>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</si>
  <si>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</si>
  <si>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</si>
  <si>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</si>
  <si>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</si>
  <si>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</si>
  <si>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</si>
  <si>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</si>
  <si>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</si>
  <si>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</si>
  <si>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</si>
  <si>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</si>
  <si>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</si>
  <si>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</si>
  <si>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</si>
  <si>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</si>
  <si>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</si>
  <si>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</si>
  <si>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</si>
  <si>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</si>
  <si>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</si>
  <si>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</si>
  <si>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</si>
  <si>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</si>
  <si>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</si>
  <si>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</si>
  <si>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</si>
  <si>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</si>
  <si>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</si>
  <si>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</si>
  <si>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</si>
  <si>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</si>
  <si>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</si>
  <si>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</si>
  <si>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</si>
  <si>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</si>
  <si>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</si>
  <si>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</si>
  <si>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</si>
  <si>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</si>
  <si>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</si>
  <si>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</si>
  <si>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</si>
  <si>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</si>
  <si>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</si>
  <si>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</si>
  <si>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</si>
  <si>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</si>
  <si>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</si>
  <si>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</si>
  <si>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</si>
  <si>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</si>
  <si>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</si>
  <si>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</si>
  <si>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</si>
  <si>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</si>
  <si>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</si>
  <si>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</si>
  <si>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</si>
  <si>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</si>
  <si>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</si>
  <si>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</si>
  <si>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</si>
  <si>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</si>
  <si>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</si>
  <si>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</si>
  <si>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</si>
  <si>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</si>
  <si>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</si>
  <si>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</si>
  <si>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</si>
  <si>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</si>
  <si>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</si>
  <si>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</si>
  <si>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</si>
  <si>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</si>
  <si>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</si>
  <si>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</si>
  <si>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</si>
  <si>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</si>
  <si>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</si>
  <si>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</si>
  <si>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</si>
  <si>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</si>
  <si>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</si>
  <si>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</si>
  <si>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</si>
  <si>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</si>
  <si>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</si>
  <si>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</si>
  <si>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</si>
  <si>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</si>
  <si>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</si>
  <si>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</si>
  <si>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</si>
  <si>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</si>
  <si>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</si>
  <si>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</si>
  <si>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</si>
  <si>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</si>
  <si>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</si>
  <si>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</si>
  <si>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</si>
  <si>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</si>
  <si>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</si>
  <si>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</si>
  <si>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</si>
  <si>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</si>
  <si>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</si>
  <si>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</si>
  <si>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</si>
  <si>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</si>
  <si>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</si>
  <si>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</si>
  <si>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</si>
  <si>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</si>
  <si>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</si>
  <si>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</si>
  <si>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</si>
  <si>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</si>
  <si>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</si>
  <si>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</si>
  <si>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</si>
  <si>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</si>
  <si>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</si>
  <si>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</si>
  <si>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</si>
  <si>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</si>
  <si>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</si>
  <si>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</si>
  <si>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</si>
  <si>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</si>
  <si>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</si>
  <si>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</si>
  <si>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</si>
  <si>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</si>
  <si>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</si>
  <si>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</si>
  <si>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</si>
  <si>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</si>
  <si>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</si>
  <si>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</si>
  <si>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</si>
  <si>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</si>
  <si>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</si>
  <si>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</si>
  <si>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</si>
  <si>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</si>
  <si>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</si>
  <si>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</si>
  <si>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</si>
  <si>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</si>
  <si>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</si>
  <si>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</si>
  <si>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</si>
  <si>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</si>
  <si>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</si>
  <si>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</si>
  <si>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</si>
  <si>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</si>
  <si>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</si>
  <si>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</si>
  <si>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</si>
  <si>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</si>
  <si>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</si>
  <si>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</si>
  <si>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</si>
  <si>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</si>
  <si>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</si>
  <si>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</si>
  <si>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</si>
  <si>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</si>
  <si>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</si>
  <si>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</si>
  <si>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</si>
  <si>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</si>
  <si>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</si>
  <si>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</si>
  <si>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</si>
  <si>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</si>
  <si>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</si>
  <si>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</si>
  <si>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</si>
  <si>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</si>
  <si>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</si>
  <si>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</si>
  <si>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</si>
  <si>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</si>
  <si>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</si>
  <si>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</si>
  <si>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</si>
  <si>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</si>
  <si>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</si>
  <si>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</si>
  <si>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</si>
  <si>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</si>
  <si>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</si>
  <si>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</si>
  <si>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</si>
  <si>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</si>
  <si>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</si>
  <si>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</si>
  <si>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</si>
  <si>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</si>
  <si>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</si>
  <si>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</si>
  <si>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</si>
  <si>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</si>
  <si>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</si>
  <si>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</si>
  <si>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</si>
  <si>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</si>
  <si>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</si>
  <si>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</si>
  <si>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</si>
  <si>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</si>
  <si>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</si>
  <si>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</si>
  <si>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</si>
  <si>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</si>
  <si>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</si>
  <si>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</si>
  <si>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</si>
  <si>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</si>
  <si>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</si>
  <si>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</si>
  <si>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</si>
  <si>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</si>
  <si>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</si>
  <si>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</si>
  <si>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</si>
  <si>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</si>
  <si>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</si>
  <si>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</si>
  <si>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</si>
  <si>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</si>
  <si>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</si>
  <si>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</si>
  <si>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</si>
  <si>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</si>
  <si>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</si>
  <si>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</si>
  <si>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</si>
  <si>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</si>
  <si>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</si>
  <si>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</si>
  <si>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</si>
  <si>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</si>
  <si>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</si>
  <si>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</si>
  <si>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</si>
  <si>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</si>
  <si>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</si>
  <si>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</si>
  <si>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</si>
  <si>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</si>
  <si>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</si>
  <si>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</si>
  <si>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</si>
  <si>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</si>
  <si>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</si>
  <si>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</si>
  <si>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</si>
  <si>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</si>
  <si>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</si>
  <si>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</si>
  <si>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</si>
  <si>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</si>
  <si>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</si>
  <si>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</si>
  <si>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</si>
  <si>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</si>
  <si>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</si>
  <si>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</si>
  <si>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</si>
  <si>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</si>
  <si>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</si>
  <si>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</si>
  <si>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</si>
  <si>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</si>
  <si>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</si>
  <si>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</si>
  <si>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</si>
  <si>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</si>
  <si>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</si>
  <si>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</si>
  <si>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</si>
  <si>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</si>
  <si>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</si>
  <si>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</si>
  <si>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</si>
  <si>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</si>
  <si>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</si>
  <si>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</si>
  <si>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</si>
  <si>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</si>
  <si>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</si>
  <si>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</si>
  <si>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</si>
  <si>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</si>
  <si>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</si>
  <si>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</si>
  <si>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</si>
  <si>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</si>
  <si>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</si>
  <si>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</si>
  <si>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</si>
  <si>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</si>
  <si>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</si>
  <si>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</si>
  <si>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</si>
  <si>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</si>
  <si>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</si>
  <si>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</si>
  <si>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</si>
  <si>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</si>
  <si>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</si>
  <si>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</si>
  <si>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</si>
  <si>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</si>
  <si>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</si>
  <si>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</si>
  <si>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</si>
  <si>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</si>
  <si>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</si>
  <si>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</si>
  <si>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</si>
  <si>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</si>
  <si>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</si>
  <si>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</si>
  <si>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</si>
  <si>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</si>
  <si>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</si>
  <si>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</si>
  <si>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</si>
  <si>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</si>
  <si>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</si>
  <si>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</si>
  <si>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</si>
  <si>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</si>
  <si>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</si>
  <si>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</si>
  <si>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</si>
  <si>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</si>
  <si>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</si>
  <si>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</si>
  <si>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</si>
  <si>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</si>
  <si>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</si>
  <si>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</si>
  <si>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</si>
  <si>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</si>
  <si>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</si>
  <si>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</si>
  <si>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</si>
  <si>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</si>
  <si>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</si>
  <si>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</si>
  <si>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</si>
  <si>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</si>
  <si>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</si>
  <si>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</si>
  <si>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</si>
  <si>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</si>
  <si>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</si>
  <si>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</si>
  <si>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</si>
  <si>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</si>
  <si>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</si>
  <si>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</si>
  <si>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</si>
  <si>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</si>
  <si>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</si>
  <si>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</si>
  <si>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</si>
  <si>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</si>
  <si>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</si>
  <si>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</si>
  <si>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</si>
  <si>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</si>
  <si>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</si>
  <si>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</si>
  <si>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</si>
  <si>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</si>
  <si>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</si>
  <si>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</si>
  <si>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</si>
  <si>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</si>
  <si>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</si>
  <si>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</si>
  <si>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</si>
  <si>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</si>
  <si>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</si>
  <si>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</si>
  <si>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</si>
  <si>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</si>
  <si>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</si>
  <si>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</si>
  <si>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</si>
  <si>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</si>
  <si>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</si>
  <si>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</si>
  <si>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</si>
  <si>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</si>
  <si>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</si>
  <si>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</si>
  <si>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</si>
  <si>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</si>
  <si>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</si>
  <si>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</si>
  <si>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</si>
  <si>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</si>
  <si>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</si>
  <si>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</si>
  <si>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</si>
  <si>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</si>
  <si>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</si>
  <si>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</si>
  <si>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</si>
  <si>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</si>
  <si>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</si>
  <si>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</si>
  <si>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</si>
  <si>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</si>
  <si>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</si>
  <si>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</si>
  <si>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</si>
  <si>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</si>
  <si>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</si>
  <si>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</si>
  <si>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</si>
  <si>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</si>
  <si>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</si>
  <si>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</si>
  <si>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</si>
  <si>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</si>
  <si>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</si>
  <si>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</si>
  <si>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</si>
  <si>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</si>
  <si>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</si>
  <si>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</si>
  <si>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</si>
  <si>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</si>
  <si>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</si>
  <si>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</si>
  <si>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</si>
  <si>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</si>
  <si>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</si>
  <si>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</si>
  <si>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</si>
  <si>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</si>
  <si>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</si>
  <si>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</si>
  <si>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</si>
  <si>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</si>
  <si>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</si>
  <si>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</si>
  <si>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</si>
  <si>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</si>
  <si>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</si>
  <si>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</si>
  <si>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</si>
  <si>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</si>
  <si>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</si>
  <si>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</si>
  <si>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</si>
  <si>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</si>
  <si>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</si>
  <si>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</si>
  <si>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</si>
  <si>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</si>
  <si>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</si>
  <si>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</si>
  <si>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</si>
  <si>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</si>
  <si>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</si>
  <si>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</si>
  <si>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</si>
  <si>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</si>
  <si>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</si>
  <si>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</si>
  <si>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</si>
  <si>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</si>
  <si>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</si>
  <si>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</si>
  <si>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</si>
  <si>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</si>
  <si>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</si>
  <si>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</si>
  <si>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</si>
  <si>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</si>
  <si>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</si>
  <si>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</si>
  <si>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</si>
  <si>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</si>
  <si>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</si>
  <si>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</si>
  <si>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</si>
  <si>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</si>
  <si>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</si>
  <si>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</si>
  <si>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</si>
  <si>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</si>
  <si>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</si>
  <si>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</si>
  <si>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</si>
  <si>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</si>
  <si>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</si>
  <si>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</si>
  <si>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</si>
  <si>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</si>
  <si>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</si>
  <si>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</si>
  <si>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</si>
  <si>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</si>
  <si>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</si>
  <si>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</si>
  <si>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</si>
  <si>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</si>
  <si>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</si>
  <si>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</si>
  <si>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</si>
  <si>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</si>
  <si>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</si>
  <si>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</si>
  <si>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</si>
  <si>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</si>
  <si>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</si>
  <si>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</si>
  <si>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</si>
  <si>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</si>
  <si>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</si>
  <si>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</si>
  <si>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</si>
  <si>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</si>
  <si>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</si>
  <si>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</si>
  <si>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</si>
  <si>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</si>
  <si>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</si>
  <si>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</si>
  <si>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</si>
  <si>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</si>
  <si>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</si>
  <si>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</si>
  <si>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</si>
  <si>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</si>
  <si>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</si>
  <si>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</si>
  <si>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</si>
  <si>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</si>
  <si>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</si>
  <si>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</si>
  <si>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</si>
  <si>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</si>
  <si>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</si>
  <si>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</si>
  <si>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</si>
  <si>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</si>
  <si>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</si>
  <si>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</si>
  <si>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</si>
  <si>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</si>
  <si>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</si>
  <si>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</si>
  <si>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</si>
  <si>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</si>
  <si>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</si>
  <si>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</si>
  <si>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</si>
  <si>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</si>
  <si>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</si>
  <si>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</si>
  <si>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</si>
  <si>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</si>
  <si>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</si>
  <si>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</si>
  <si>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</si>
  <si>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</si>
  <si>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</si>
  <si>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</si>
  <si>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</si>
  <si>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</si>
  <si>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</si>
  <si>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</si>
  <si>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</si>
  <si>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</si>
  <si>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</si>
  <si>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</si>
  <si>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</si>
  <si>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</si>
  <si>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</si>
  <si>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</si>
  <si>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</si>
  <si>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</si>
  <si>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</si>
  <si>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</si>
  <si>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</si>
  <si>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</si>
  <si>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</si>
  <si>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</si>
  <si>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</si>
  <si>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</si>
  <si>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</si>
  <si>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</si>
  <si>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</si>
  <si>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</si>
  <si>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</si>
  <si>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</si>
  <si>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</si>
  <si>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</si>
  <si>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</si>
  <si>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</si>
  <si>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</si>
  <si>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</si>
  <si>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</si>
  <si>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</si>
  <si>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</si>
  <si>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</si>
  <si>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</si>
  <si>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</si>
  <si>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</si>
  <si>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</si>
  <si>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</si>
  <si>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</si>
  <si>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</si>
  <si>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</si>
  <si>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</si>
  <si>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</si>
  <si>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</si>
  <si>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</si>
  <si>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</si>
  <si>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</si>
  <si>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</si>
  <si>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</si>
  <si>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</si>
  <si>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</si>
  <si>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</si>
  <si>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</si>
  <si>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</si>
  <si>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</si>
  <si>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</si>
  <si>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</si>
  <si>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</si>
  <si>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</si>
  <si>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</si>
  <si>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</si>
  <si>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</si>
  <si>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</si>
  <si>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</si>
  <si>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</si>
  <si>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</si>
  <si>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</si>
  <si>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</si>
  <si>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</si>
  <si>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</si>
  <si>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</si>
  <si>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</si>
  <si>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</si>
  <si>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</si>
  <si>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</si>
  <si>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</si>
  <si>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</si>
  <si>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</si>
  <si>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</si>
  <si>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</si>
  <si>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</si>
  <si>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</si>
  <si>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</si>
  <si>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</si>
  <si>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</si>
  <si>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</si>
  <si>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</si>
  <si>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</si>
  <si>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</si>
  <si>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</si>
  <si>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</si>
  <si>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</si>
  <si>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</si>
  <si>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</si>
  <si>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</si>
  <si>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</si>
  <si>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</si>
  <si>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</si>
  <si>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</si>
  <si>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</si>
  <si>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</si>
  <si>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</si>
  <si>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</si>
  <si>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</si>
  <si>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</si>
  <si>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</si>
  <si>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</si>
  <si>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</si>
  <si>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</si>
  <si>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</si>
  <si>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</si>
  <si>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</si>
  <si>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</si>
  <si>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</si>
  <si>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</si>
  <si>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</si>
  <si>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</si>
  <si>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</si>
  <si>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</si>
  <si>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</si>
  <si>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</si>
  <si>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</si>
  <si>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</si>
  <si>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</si>
  <si>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</si>
  <si>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</si>
  <si>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</si>
  <si>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</si>
  <si>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</si>
  <si>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</si>
  <si>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</si>
  <si>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</si>
  <si>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</si>
  <si>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</si>
  <si>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</si>
  <si>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</si>
  <si>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</si>
  <si>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</si>
  <si>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</si>
  <si>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</si>
  <si>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</si>
  <si>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</si>
  <si>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</si>
  <si>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</si>
  <si>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</si>
  <si>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</si>
  <si>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</si>
  <si>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</si>
  <si>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</si>
  <si>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</si>
  <si>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</si>
  <si>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</si>
  <si>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</si>
  <si>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</si>
  <si>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</si>
  <si>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</si>
  <si>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</si>
  <si>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</si>
  <si>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</si>
  <si>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</si>
  <si>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</si>
  <si>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</si>
  <si>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</si>
  <si>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</si>
  <si>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</si>
  <si>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</si>
  <si>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</si>
  <si>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</si>
  <si>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</si>
  <si>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</si>
  <si>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</si>
  <si>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</si>
  <si>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</si>
  <si>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</si>
  <si>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</si>
  <si>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</si>
  <si>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</si>
  <si>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</si>
  <si>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</si>
  <si>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</si>
  <si>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</si>
  <si>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</si>
  <si>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</si>
  <si>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</si>
  <si>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</si>
  <si>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</si>
  <si>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</si>
  <si>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</si>
  <si>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</si>
  <si>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</si>
  <si>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</si>
  <si>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</si>
  <si>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</si>
  <si>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</si>
  <si>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</si>
  <si>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</si>
  <si>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</si>
  <si>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</si>
  <si>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</si>
  <si>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</si>
  <si>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</si>
  <si>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</si>
  <si>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</si>
  <si>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</si>
  <si>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</si>
  <si>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</si>
  <si>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</si>
  <si>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</si>
  <si>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</si>
  <si>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</si>
  <si>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</si>
  <si>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</si>
  <si>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</si>
  <si>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</si>
  <si>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</si>
  <si>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</si>
  <si>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</si>
  <si>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</si>
  <si>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</si>
  <si>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</si>
  <si>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</si>
  <si>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</si>
  <si>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</si>
  <si>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</si>
  <si>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</si>
  <si>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</si>
  <si>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</si>
  <si>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</si>
  <si>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</si>
  <si>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</si>
  <si>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</si>
  <si>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</si>
  <si>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</si>
  <si>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</si>
  <si>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</si>
  <si>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</si>
  <si>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</si>
  <si>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</si>
  <si>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</si>
  <si>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</si>
  <si>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</si>
  <si>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</si>
  <si>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</si>
  <si>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</si>
  <si>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</si>
  <si>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</si>
  <si>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</si>
  <si>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</si>
  <si>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</si>
  <si>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</si>
  <si>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</si>
  <si>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</si>
  <si>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</si>
  <si>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</si>
  <si>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</si>
  <si>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</si>
  <si>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</si>
  <si>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</si>
  <si>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</si>
  <si>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</si>
  <si>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</si>
  <si>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</si>
  <si>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</si>
  <si>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</si>
  <si>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</si>
  <si>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</si>
  <si>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</si>
  <si>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</si>
  <si>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</si>
  <si>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</si>
  <si>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</si>
  <si>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</si>
  <si>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</si>
  <si>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</si>
  <si>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</si>
  <si>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</si>
  <si>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</si>
  <si>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</si>
  <si>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</si>
  <si>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</si>
  <si>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</si>
  <si>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</si>
  <si>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</si>
  <si>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</si>
  <si>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</si>
  <si>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</si>
  <si>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</si>
  <si>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</si>
  <si>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</si>
  <si>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</si>
  <si>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</si>
  <si>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</si>
  <si>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</si>
  <si>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</si>
  <si>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</si>
  <si>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</si>
  <si>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</si>
  <si>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</si>
  <si>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</si>
  <si>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</si>
  <si>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</si>
  <si>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</si>
  <si>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</si>
  <si>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</si>
  <si>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</si>
  <si>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</si>
  <si>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</si>
  <si>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</si>
  <si>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</si>
  <si>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</si>
  <si>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</si>
  <si>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</si>
  <si>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</si>
  <si>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</si>
  <si>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</si>
  <si>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</si>
  <si>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</si>
  <si>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</si>
  <si>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</si>
  <si>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</si>
  <si>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</si>
  <si>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</si>
  <si>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</si>
  <si>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</si>
  <si>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</si>
  <si>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</si>
  <si>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</si>
  <si>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</si>
  <si>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</si>
  <si>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</si>
  <si>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</si>
  <si>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</si>
  <si>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</si>
  <si>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</si>
  <si>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</si>
  <si>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</si>
  <si>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</si>
  <si>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</si>
  <si>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</si>
  <si>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</si>
  <si>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</si>
  <si>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</si>
  <si>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</si>
  <si>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</si>
  <si>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</si>
  <si>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</si>
  <si>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</si>
  <si>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</si>
  <si>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</si>
  <si>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</si>
  <si>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</si>
  <si>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</si>
  <si>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</si>
  <si>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</si>
  <si>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</si>
  <si>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</si>
  <si>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</si>
  <si>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</si>
  <si>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</si>
  <si>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</si>
  <si>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</si>
  <si>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</si>
  <si>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</si>
  <si>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</si>
  <si>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</si>
  <si>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</si>
  <si>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</si>
  <si>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</si>
  <si>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</si>
  <si>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</si>
  <si>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</si>
  <si>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</si>
  <si>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</si>
  <si>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</si>
  <si>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</si>
  <si>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</si>
  <si>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</si>
  <si>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</si>
  <si>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</si>
  <si>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</si>
  <si>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</si>
  <si>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</si>
  <si>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</si>
  <si>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</si>
  <si>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</si>
  <si>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</si>
  <si>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</si>
  <si>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</si>
  <si>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</si>
  <si>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</si>
  <si>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</si>
  <si>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</si>
  <si>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</si>
  <si>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</si>
  <si>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</si>
  <si>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</si>
  <si>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</si>
  <si>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</si>
  <si>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</si>
  <si>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</si>
  <si>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</si>
  <si>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</si>
  <si>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</si>
  <si>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</si>
  <si>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</si>
  <si>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</si>
  <si>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</si>
  <si>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</si>
  <si>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</si>
  <si>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</si>
  <si>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</si>
  <si>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</si>
  <si>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</si>
  <si>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</si>
  <si>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</si>
  <si>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</si>
  <si>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</si>
  <si>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</si>
  <si>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</si>
  <si>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</si>
  <si>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</si>
  <si>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</si>
  <si>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</si>
  <si>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</si>
  <si>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</si>
  <si>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</si>
  <si>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</si>
  <si>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</si>
  <si>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</si>
  <si>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</si>
  <si>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</si>
  <si>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</si>
  <si>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</si>
  <si>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</si>
  <si>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</si>
  <si>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</si>
  <si>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</si>
  <si>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</si>
  <si>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</si>
  <si>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</si>
  <si>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</si>
  <si>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</si>
  <si>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</si>
  <si>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</si>
  <si>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</si>
  <si>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</si>
  <si>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</si>
  <si>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</si>
  <si>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</si>
  <si>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</si>
  <si>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</si>
  <si>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</si>
  <si>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</si>
  <si>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</si>
  <si>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</si>
  <si>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</si>
  <si>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</si>
  <si>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</si>
  <si>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</si>
  <si>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</si>
  <si>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</si>
  <si>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</si>
  <si>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</si>
  <si>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</si>
  <si>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</si>
  <si>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</si>
  <si>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</si>
  <si>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</si>
  <si>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</si>
  <si>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</si>
  <si>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</si>
  <si>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</si>
  <si>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</si>
  <si>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</si>
  <si>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</si>
  <si>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</si>
  <si>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</si>
  <si>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</si>
  <si>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</si>
  <si>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</si>
  <si>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</si>
  <si>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</si>
  <si>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</si>
  <si>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</si>
  <si>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</si>
  <si>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</si>
  <si>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</si>
  <si>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</si>
  <si>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</si>
  <si>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</si>
  <si>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</si>
  <si>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</si>
  <si>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</si>
  <si>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</si>
  <si>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</si>
  <si>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</si>
  <si>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</si>
  <si>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</si>
  <si>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</si>
  <si>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</si>
  <si>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</si>
  <si>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</si>
  <si>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</si>
  <si>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</si>
  <si>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</si>
  <si>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</si>
  <si>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</si>
  <si>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</si>
  <si>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</si>
  <si>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</si>
  <si>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</si>
  <si>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</si>
  <si>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</si>
  <si>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</si>
  <si>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</si>
  <si>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</si>
  <si>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</si>
  <si>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</si>
  <si>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</si>
  <si>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</si>
  <si>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</si>
  <si>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</si>
  <si>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</si>
  <si>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</si>
  <si>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</si>
  <si>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</si>
  <si>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</si>
  <si>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</si>
  <si>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</si>
  <si>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</si>
  <si>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</si>
  <si>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</si>
  <si>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</si>
  <si>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</si>
  <si>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</si>
  <si>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</si>
  <si>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</si>
  <si>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</si>
  <si>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</si>
  <si>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</si>
  <si>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</si>
  <si>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</si>
  <si>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</si>
  <si>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</si>
  <si>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</si>
  <si>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</si>
  <si>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</si>
  <si>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</si>
  <si>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</si>
  <si>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</si>
  <si>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</si>
  <si>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</si>
  <si>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</si>
  <si>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</si>
  <si>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</si>
  <si>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</si>
  <si>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</si>
  <si>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</si>
  <si>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</si>
  <si>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</si>
  <si>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</si>
  <si>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</si>
  <si>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</si>
  <si>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</si>
  <si>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</si>
  <si>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</si>
  <si>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</si>
  <si>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</si>
  <si>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</si>
  <si>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</si>
  <si>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</si>
  <si>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</si>
  <si>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</si>
  <si>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</si>
  <si>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</si>
  <si>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</si>
  <si>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</si>
  <si>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</si>
  <si>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</si>
  <si>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</si>
  <si>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</si>
  <si>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</si>
  <si>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</si>
  <si>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</si>
  <si>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</si>
  <si>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</si>
  <si>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</si>
  <si>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</si>
  <si>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</si>
  <si>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</si>
  <si>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</si>
  <si>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</si>
  <si>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</si>
  <si>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</si>
  <si>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</si>
  <si>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</si>
  <si>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</si>
  <si>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</si>
  <si>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</si>
  <si>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</si>
  <si>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</si>
  <si>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</si>
  <si>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</si>
  <si>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</si>
  <si>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</si>
  <si>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</si>
  <si>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</si>
  <si>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</si>
  <si>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</si>
  <si>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</si>
  <si>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</si>
  <si>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</si>
  <si>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</si>
  <si>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</si>
  <si>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</si>
  <si>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</si>
  <si>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</si>
  <si>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</si>
  <si>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</si>
  <si>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</si>
  <si>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</si>
  <si>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</si>
  <si>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</si>
  <si>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</si>
  <si>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</si>
  <si>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</si>
  <si>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</si>
  <si>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</si>
  <si>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</si>
  <si>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</si>
  <si>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</si>
  <si>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</si>
  <si>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</si>
  <si>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</si>
  <si>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</si>
  <si>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</si>
  <si>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</si>
  <si>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</si>
  <si>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</si>
  <si>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</si>
  <si>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</si>
  <si>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</si>
  <si>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</si>
  <si>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</si>
  <si>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</si>
  <si>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</si>
  <si>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</si>
  <si>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</si>
  <si>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</si>
  <si>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</si>
  <si>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</si>
  <si>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</si>
  <si>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</si>
  <si>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</si>
  <si>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</si>
  <si>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</si>
  <si>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</si>
  <si>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</si>
  <si>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</si>
  <si>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</si>
  <si>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</si>
  <si>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</si>
  <si>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</si>
  <si>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</si>
  <si>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</si>
  <si>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</si>
  <si>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</si>
  <si>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</si>
  <si>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</si>
  <si>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</si>
  <si>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</si>
  <si>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</si>
  <si>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</si>
  <si>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</si>
  <si>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</si>
  <si>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</si>
  <si>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</si>
  <si>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</si>
  <si>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</si>
  <si>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</si>
  <si>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</si>
  <si>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</si>
  <si>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</si>
  <si>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</si>
  <si>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</si>
  <si>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</si>
  <si>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</si>
  <si>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</si>
  <si>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</si>
  <si>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</si>
  <si>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</si>
  <si>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</si>
  <si>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</si>
  <si>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</si>
  <si>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</si>
  <si>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</si>
  <si>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</si>
  <si>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</si>
  <si>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</si>
  <si>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</si>
  <si>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</si>
  <si>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</si>
  <si>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</si>
  <si>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</si>
  <si>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</si>
  <si>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</si>
  <si>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</si>
  <si>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</si>
  <si>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</si>
  <si>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</si>
  <si>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</si>
  <si>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</si>
  <si>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</si>
  <si>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</si>
  <si>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</si>
  <si>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</si>
  <si>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</si>
  <si>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</si>
  <si>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</si>
  <si>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</si>
  <si>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</si>
  <si>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</si>
  <si>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</si>
  <si>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</si>
  <si>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</si>
  <si>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</si>
  <si>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</si>
  <si>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</si>
  <si>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</si>
  <si>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</si>
  <si>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</si>
  <si>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</si>
  <si>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</si>
  <si>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</si>
  <si>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</si>
  <si>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</si>
  <si>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</si>
  <si>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</si>
  <si>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</si>
  <si>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</si>
  <si>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</si>
  <si>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</si>
  <si>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</si>
  <si>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</si>
  <si>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</si>
  <si>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</si>
  <si>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</si>
  <si>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</si>
  <si>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</si>
  <si>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</si>
  <si>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</si>
  <si>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</si>
  <si>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</si>
  <si>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</si>
  <si>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</si>
  <si>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</si>
  <si>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</si>
  <si>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</si>
  <si>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</si>
  <si>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</si>
  <si>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</si>
  <si>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</si>
  <si>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</si>
  <si>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</si>
  <si>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</si>
  <si>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</si>
  <si>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</si>
  <si>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</si>
  <si>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</si>
  <si>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</si>
  <si>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</si>
  <si>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</si>
  <si>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</si>
  <si>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</si>
  <si>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</si>
  <si>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</si>
  <si>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</si>
  <si>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</si>
  <si>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</si>
  <si>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</si>
  <si>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</si>
  <si>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</si>
  <si>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</si>
  <si>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</si>
  <si>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</si>
  <si>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</si>
  <si>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</si>
  <si>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</si>
  <si>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</si>
  <si>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</si>
  <si>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</si>
  <si>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</si>
  <si>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</si>
  <si>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</si>
  <si>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</si>
  <si>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</si>
  <si>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</si>
  <si>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</si>
  <si>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</si>
  <si>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</si>
  <si>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</si>
  <si>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</si>
  <si>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</si>
  <si>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</si>
  <si>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</si>
  <si>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</si>
  <si>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</si>
  <si>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</si>
  <si>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</si>
  <si>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</si>
  <si>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</si>
  <si>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</si>
  <si>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</si>
  <si>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</si>
  <si>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</si>
  <si>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</si>
  <si>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</si>
  <si>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</si>
  <si>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</si>
  <si>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</si>
  <si>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</si>
  <si>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</si>
  <si>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</si>
  <si>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</si>
  <si>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</si>
  <si>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</si>
  <si>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</si>
  <si>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</si>
  <si>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</si>
  <si>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</si>
  <si>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</si>
  <si>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</si>
  <si>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</si>
  <si>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</si>
  <si>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</si>
  <si>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</si>
  <si>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</si>
  <si>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</si>
  <si>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</si>
  <si>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</si>
  <si>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</si>
  <si>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</si>
  <si>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</si>
  <si>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</si>
  <si>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</si>
  <si>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</si>
  <si>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</si>
  <si>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</si>
  <si>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</si>
  <si>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</si>
  <si>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</si>
  <si>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</si>
  <si>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</si>
  <si>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</si>
  <si>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</si>
  <si>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</si>
  <si>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</si>
  <si>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</si>
  <si>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</si>
  <si>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</si>
  <si>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</si>
  <si>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</si>
  <si>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</si>
  <si>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</si>
  <si>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</si>
  <si>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</si>
  <si>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</si>
  <si>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</si>
  <si>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</si>
  <si>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</si>
  <si>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</si>
  <si>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</si>
  <si>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</si>
  <si>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</si>
  <si>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</si>
  <si>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</si>
  <si>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</si>
  <si>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</si>
  <si>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</si>
  <si>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</si>
  <si>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</si>
  <si>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</si>
  <si>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</si>
  <si>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</si>
  <si>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</si>
  <si>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</si>
  <si>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</si>
  <si>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</si>
  <si>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</si>
  <si>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</si>
  <si>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</si>
  <si>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</si>
  <si>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</si>
  <si>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</si>
  <si>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</si>
  <si>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</si>
  <si>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</si>
  <si>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</si>
  <si>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</si>
  <si>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</si>
  <si>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</si>
  <si>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</si>
  <si>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</si>
  <si>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</si>
  <si>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</si>
  <si>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</si>
  <si>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</si>
  <si>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</si>
  <si>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</si>
  <si>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</si>
  <si>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</si>
  <si>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</si>
  <si>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</si>
  <si>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</si>
  <si>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</si>
  <si>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</si>
  <si>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</si>
  <si>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</si>
  <si>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</si>
  <si>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</si>
  <si>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</si>
  <si>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</si>
  <si>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</si>
  <si>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</si>
  <si>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</si>
  <si>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</si>
  <si>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</si>
  <si>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</si>
  <si>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</si>
  <si>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</si>
  <si>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</si>
  <si>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</si>
  <si>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</si>
  <si>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</si>
  <si>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</si>
  <si>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</si>
  <si>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</si>
  <si>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</si>
  <si>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</si>
  <si>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</si>
  <si>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</si>
  <si>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</si>
  <si>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</si>
  <si>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</si>
  <si>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</si>
  <si>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</si>
  <si>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</si>
  <si>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</si>
  <si>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</si>
  <si>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</si>
  <si>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</si>
  <si>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</si>
  <si>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</si>
  <si>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</si>
  <si>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</si>
  <si>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</si>
  <si>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</si>
  <si>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</si>
  <si>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</si>
  <si>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</si>
  <si>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</si>
  <si>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</si>
  <si>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</si>
  <si>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</si>
  <si>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</si>
  <si>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</si>
  <si>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</si>
  <si>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</si>
  <si>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</si>
  <si>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</si>
  <si>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</si>
  <si>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</si>
  <si>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</si>
  <si>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</si>
  <si>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</si>
  <si>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</si>
  <si>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</si>
  <si>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</si>
  <si>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</si>
  <si>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</si>
  <si>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</si>
  <si>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</si>
  <si>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</si>
  <si>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</si>
  <si>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</si>
  <si>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</si>
  <si>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</si>
  <si>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</si>
  <si>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</si>
  <si>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</si>
  <si>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</si>
  <si>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</si>
  <si>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</si>
  <si>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</si>
  <si>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</si>
  <si>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</si>
  <si>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</si>
  <si>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</si>
  <si>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</si>
  <si>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</si>
  <si>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</si>
  <si>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</si>
  <si>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</si>
  <si>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</si>
  <si>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</si>
  <si>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</si>
  <si>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</si>
  <si>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</si>
  <si>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</si>
  <si>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</si>
  <si>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</si>
  <si>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</si>
  <si>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</si>
  <si>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</si>
  <si>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</si>
  <si>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</si>
  <si>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</si>
  <si>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</si>
  <si>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</si>
  <si>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</si>
  <si>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</si>
  <si>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</si>
  <si>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</si>
  <si>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</si>
  <si>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</si>
  <si>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</si>
  <si>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</si>
  <si>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</si>
  <si>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</si>
  <si>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</si>
  <si>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</si>
  <si>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</si>
  <si>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</si>
  <si>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</si>
  <si>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</si>
  <si>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</si>
  <si>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</si>
  <si>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</si>
  <si>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</si>
  <si>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</si>
  <si>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</si>
  <si>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</si>
  <si>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</si>
  <si>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</si>
  <si>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</si>
  <si>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</si>
  <si>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</si>
  <si>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</si>
  <si>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</si>
  <si>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</si>
  <si>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</si>
  <si>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</si>
  <si>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</si>
  <si>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</si>
  <si>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</si>
  <si>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</si>
  <si>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</si>
  <si>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</si>
  <si>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</si>
  <si>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</si>
  <si>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</si>
  <si>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</si>
  <si>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</si>
  <si>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</si>
  <si>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</si>
  <si>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</si>
  <si>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</si>
  <si>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</si>
  <si>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</si>
  <si>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</si>
  <si>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</si>
  <si>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</si>
  <si>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</si>
  <si>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</si>
  <si>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</si>
  <si>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</si>
  <si>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</si>
  <si>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</si>
  <si>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</si>
  <si>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</si>
  <si>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</si>
  <si>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</si>
  <si>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</si>
  <si>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</si>
  <si>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</si>
  <si>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</si>
  <si>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</si>
  <si>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</si>
  <si>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</si>
  <si>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</si>
  <si>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</si>
  <si>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</si>
  <si>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</si>
  <si>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</si>
  <si>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</si>
  <si>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</si>
  <si>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</si>
  <si>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</si>
  <si>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</si>
  <si>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</si>
  <si>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</si>
  <si>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</si>
  <si>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</si>
  <si>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</si>
  <si>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</si>
  <si>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</si>
  <si>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</si>
  <si>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</si>
  <si>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</si>
  <si>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</si>
  <si>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</si>
  <si>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</si>
  <si>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</si>
  <si>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</si>
  <si>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</si>
  <si>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</si>
  <si>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</si>
  <si>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</si>
  <si>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</si>
  <si>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</si>
  <si>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</si>
  <si>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</si>
  <si>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</si>
  <si>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</si>
  <si>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</si>
  <si>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</si>
  <si>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</si>
  <si>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</si>
  <si>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</si>
  <si>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</si>
  <si>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</si>
  <si>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</si>
  <si>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</si>
  <si>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</si>
  <si>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</si>
  <si>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</si>
  <si>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</si>
  <si>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</si>
  <si>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</si>
  <si>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</si>
  <si>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</si>
  <si>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</si>
  <si>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</si>
  <si>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</si>
  <si>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</si>
  <si>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</si>
  <si>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</si>
  <si>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</si>
  <si>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</si>
  <si>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</si>
  <si>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</si>
  <si>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</si>
  <si>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</si>
  <si>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</si>
  <si>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</si>
  <si>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</si>
  <si>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</si>
  <si>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</si>
  <si>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</si>
  <si>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</si>
  <si>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</si>
  <si>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</si>
  <si>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</si>
  <si>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</si>
  <si>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</si>
  <si>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</si>
  <si>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</si>
  <si>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</si>
  <si>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</si>
  <si>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</si>
  <si>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</si>
  <si>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</si>
  <si>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</si>
  <si>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</si>
  <si>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</si>
  <si>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</si>
  <si>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</si>
  <si>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</si>
  <si>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</si>
  <si>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</si>
  <si>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</si>
  <si>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</si>
  <si>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</si>
  <si>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</si>
  <si>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</si>
  <si>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</si>
  <si>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</si>
  <si>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</si>
  <si>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</si>
  <si>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</si>
  <si>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</si>
  <si>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</si>
  <si>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</si>
  <si>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</si>
  <si>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</si>
  <si>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</si>
  <si>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</si>
  <si>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</si>
  <si>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</si>
  <si>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</si>
  <si>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</si>
  <si>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</si>
  <si>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</si>
  <si>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</si>
  <si>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</si>
  <si>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</si>
  <si>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</si>
  <si>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</si>
  <si>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</si>
  <si>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</si>
  <si>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</si>
  <si>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</si>
  <si>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</si>
  <si>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</si>
  <si>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</si>
  <si>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</si>
  <si>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</si>
  <si>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</si>
  <si>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</si>
  <si>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</si>
  <si>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</si>
  <si>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</si>
  <si>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</si>
  <si>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</si>
  <si>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</si>
  <si>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</si>
  <si>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</si>
  <si>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</si>
  <si>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</si>
  <si>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</si>
  <si>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</si>
  <si>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</si>
  <si>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</si>
  <si>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</si>
  <si>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</si>
  <si>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</si>
  <si>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</si>
  <si>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</si>
  <si>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</si>
  <si>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</si>
  <si>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</si>
  <si>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</si>
  <si>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</si>
  <si>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</si>
  <si>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</si>
  <si>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</si>
  <si>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</si>
  <si>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</si>
  <si>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</si>
  <si>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</si>
  <si>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</si>
  <si>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</si>
  <si>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</si>
  <si>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</si>
  <si>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</si>
  <si>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</si>
  <si>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</si>
  <si>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</si>
  <si>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</si>
  <si>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</si>
  <si>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</si>
  <si>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</si>
  <si>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</si>
  <si>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</si>
  <si>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</si>
  <si>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</si>
  <si>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</si>
  <si>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</si>
  <si>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</si>
  <si>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</si>
  <si>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</si>
  <si>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</si>
  <si>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</si>
  <si>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</si>
  <si>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</si>
  <si>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</si>
  <si>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</si>
  <si>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</si>
  <si>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</si>
  <si>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</si>
  <si>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</si>
  <si>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</si>
  <si>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</si>
  <si>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</si>
  <si>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</si>
  <si>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</si>
  <si>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</si>
  <si>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</si>
  <si>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</si>
  <si>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</si>
  <si>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</si>
  <si>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</si>
  <si>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</si>
  <si>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</si>
  <si>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</si>
  <si>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</si>
  <si>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</si>
  <si>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</si>
  <si>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</si>
  <si>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</si>
  <si>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</si>
  <si>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</si>
  <si>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</si>
  <si>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</si>
  <si>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</si>
  <si>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</si>
  <si>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</si>
  <si>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</si>
  <si>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</si>
  <si>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</si>
  <si>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</si>
  <si>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</si>
  <si>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</si>
  <si>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</si>
  <si>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</si>
  <si>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</si>
  <si>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</si>
  <si>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</si>
  <si>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</si>
  <si>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</si>
  <si>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</si>
  <si>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</si>
  <si>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</si>
  <si>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</si>
  <si>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</si>
  <si>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</si>
  <si>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</si>
  <si>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</si>
  <si>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</si>
  <si>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</si>
  <si>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</si>
  <si>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</si>
  <si>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</si>
  <si>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</si>
  <si>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</si>
  <si>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</si>
  <si>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</si>
  <si>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</si>
  <si>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</si>
  <si>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</si>
  <si>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</si>
  <si>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</si>
  <si>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</si>
  <si>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</si>
  <si>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</si>
  <si>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</si>
  <si>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</si>
  <si>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</si>
  <si>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</si>
  <si>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</si>
  <si>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</si>
  <si>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</si>
  <si>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</si>
  <si>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</si>
  <si>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</si>
  <si>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</si>
  <si>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</si>
  <si>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</si>
  <si>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</si>
  <si>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</si>
  <si>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</si>
  <si>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</si>
  <si>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</si>
  <si>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</si>
  <si>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</si>
  <si>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</si>
  <si>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</si>
  <si>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</si>
  <si>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</si>
  <si>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</si>
  <si>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</si>
  <si>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</si>
  <si>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</si>
  <si>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</si>
  <si>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</si>
  <si>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</si>
  <si>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</si>
  <si>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</si>
  <si>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</si>
  <si>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</si>
  <si>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</si>
  <si>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</si>
  <si>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</si>
  <si>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</si>
  <si>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</si>
  <si>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</si>
  <si>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</si>
  <si>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</si>
  <si>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</si>
  <si>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</si>
  <si>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</si>
  <si>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</si>
  <si>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</si>
  <si>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</si>
  <si>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</si>
  <si>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</si>
  <si>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</si>
  <si>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</si>
  <si>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</si>
  <si>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</si>
  <si>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</si>
  <si>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</si>
  <si>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</si>
  <si>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</si>
  <si>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</si>
  <si>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</si>
  <si>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</si>
  <si>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</si>
  <si>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</si>
  <si>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</si>
  <si>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</si>
  <si>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</si>
  <si>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</si>
  <si>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</si>
  <si>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</si>
  <si>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</si>
  <si>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</si>
  <si>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</si>
  <si>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</si>
  <si>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</si>
  <si>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</si>
  <si>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</si>
  <si>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</si>
  <si>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</si>
  <si>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</si>
  <si>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</si>
  <si>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</si>
  <si>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</si>
  <si>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</si>
  <si>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</si>
  <si>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</si>
  <si>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</si>
  <si>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</si>
  <si>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</si>
  <si>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</si>
  <si>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</si>
  <si>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</si>
  <si>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</si>
  <si>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</si>
  <si>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</si>
  <si>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</si>
  <si>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</si>
  <si>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</si>
  <si>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</si>
  <si>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</si>
  <si>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</si>
  <si>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</si>
  <si>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</si>
  <si>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</si>
  <si>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</si>
  <si>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</si>
  <si>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</si>
  <si>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</si>
  <si>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</si>
  <si>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</si>
  <si>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</si>
  <si>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</si>
  <si>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</si>
  <si>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</si>
  <si>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</si>
  <si>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</si>
  <si>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</si>
  <si>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</si>
  <si>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</si>
  <si>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</si>
  <si>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</si>
  <si>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</si>
  <si>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</si>
  <si>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</si>
  <si>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</si>
  <si>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</si>
  <si>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</si>
  <si>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</si>
  <si>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</si>
  <si>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</si>
  <si>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</si>
  <si>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</si>
  <si>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</si>
  <si>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</si>
  <si>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</si>
  <si>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</si>
  <si>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</si>
  <si>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</si>
  <si>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</si>
  <si>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</si>
  <si>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</si>
  <si>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</si>
  <si>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</si>
  <si>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</si>
  <si>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</si>
  <si>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</si>
  <si>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</si>
  <si>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</si>
  <si>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</si>
  <si>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</si>
  <si>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</si>
  <si>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</si>
  <si>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</si>
  <si>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</si>
  <si>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</si>
  <si>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</si>
  <si>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</si>
  <si>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</si>
  <si>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</si>
  <si>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</si>
  <si>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</si>
  <si>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</si>
  <si>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</si>
  <si>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</si>
  <si>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</si>
  <si>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</si>
  <si>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</si>
  <si>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</si>
  <si>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</si>
  <si>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</si>
  <si>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</si>
  <si>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</si>
  <si>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</si>
  <si>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</si>
  <si>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</si>
  <si>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</si>
  <si>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</si>
  <si>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</si>
  <si>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</si>
  <si>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</si>
  <si>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</si>
  <si>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</si>
  <si>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</si>
  <si>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</si>
  <si>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</si>
  <si>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</si>
  <si>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</si>
  <si>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</si>
  <si>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</si>
  <si>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</si>
  <si>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</si>
  <si>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</si>
  <si>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</si>
  <si>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</si>
  <si>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</si>
  <si>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</si>
  <si>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</si>
  <si>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</si>
  <si>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</si>
  <si>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</si>
  <si>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</si>
  <si>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</si>
  <si>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</si>
  <si>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</si>
  <si>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</si>
  <si>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</si>
  <si>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</si>
  <si>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</si>
  <si>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</si>
  <si>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</si>
  <si>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</si>
  <si>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</si>
  <si>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</si>
  <si>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</si>
  <si>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</si>
  <si>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</si>
  <si>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</si>
  <si>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</si>
  <si>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</si>
  <si>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</si>
  <si>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</si>
  <si>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</si>
  <si>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</si>
  <si>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</si>
  <si>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</si>
  <si>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</si>
  <si>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</si>
  <si>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</si>
  <si>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</si>
  <si>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</si>
  <si>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</si>
  <si>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</si>
  <si>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</si>
  <si>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</si>
  <si>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</si>
  <si>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</si>
  <si>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</si>
  <si>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</si>
  <si>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</si>
  <si>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</si>
  <si>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</si>
  <si>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</si>
  <si>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</si>
  <si>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</si>
  <si>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</si>
  <si>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</si>
  <si>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</si>
  <si>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</si>
  <si>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</si>
  <si>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</si>
  <si>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</si>
  <si>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</si>
  <si>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</si>
  <si>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</si>
  <si>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</si>
  <si>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</si>
  <si>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</si>
  <si>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</si>
  <si>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</si>
  <si>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</si>
  <si>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</si>
  <si>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</si>
  <si>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</si>
  <si>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</si>
  <si>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</si>
  <si>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</si>
  <si>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</si>
  <si>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</si>
  <si>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</si>
  <si>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</si>
  <si>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</si>
  <si>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</si>
  <si>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</si>
  <si>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</si>
  <si>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</si>
  <si>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</si>
  <si>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</si>
  <si>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</si>
  <si>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</si>
  <si>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</si>
  <si>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</si>
  <si>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</si>
  <si>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</si>
  <si>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</si>
  <si>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</si>
  <si>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</si>
  <si>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</si>
  <si>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</si>
  <si>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</si>
  <si>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</si>
  <si>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</si>
  <si>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</si>
  <si>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</si>
  <si>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</si>
  <si>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</si>
  <si>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</si>
  <si>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</si>
  <si>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</si>
  <si>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</si>
  <si>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</si>
  <si>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</si>
  <si>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</si>
  <si>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</si>
  <si>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</si>
  <si>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</si>
  <si>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</si>
  <si>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</si>
  <si>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</si>
  <si>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</si>
  <si>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</si>
  <si>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</si>
  <si>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</si>
  <si>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</si>
  <si>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</si>
  <si>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</si>
  <si>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</si>
  <si>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</si>
  <si>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</si>
  <si>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</si>
  <si>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</si>
  <si>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</si>
  <si>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</si>
  <si>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</si>
  <si>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</si>
  <si>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</si>
  <si>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</si>
  <si>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</si>
  <si>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</si>
  <si>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</si>
  <si>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</si>
  <si>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</si>
  <si>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</si>
  <si>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</si>
  <si>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</si>
  <si>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</si>
  <si>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</si>
  <si>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</si>
  <si>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</si>
  <si>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</si>
  <si>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</si>
  <si>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</si>
  <si>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</si>
  <si>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</si>
  <si>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</si>
  <si>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</si>
  <si>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</si>
  <si>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</si>
  <si>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</si>
  <si>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</si>
  <si>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</si>
  <si>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</si>
  <si>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</si>
  <si>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</si>
  <si>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</si>
  <si>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</si>
  <si>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</si>
  <si>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</si>
  <si>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</si>
  <si>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</si>
  <si>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</si>
  <si>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</si>
  <si>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</si>
  <si>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</si>
  <si>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</si>
  <si>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</si>
  <si>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</si>
  <si>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</si>
  <si>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</si>
  <si>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</si>
  <si>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</si>
  <si>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</si>
  <si>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</si>
  <si>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</si>
  <si>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</si>
  <si>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</si>
  <si>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</si>
  <si>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</si>
  <si>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</si>
  <si>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</si>
  <si>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</si>
  <si>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</si>
  <si>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</si>
  <si>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</si>
  <si>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</si>
  <si>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</si>
  <si>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</si>
  <si>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</si>
  <si>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</si>
  <si>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</si>
  <si>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</si>
  <si>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</si>
  <si>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</si>
  <si>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</si>
  <si>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</si>
  <si>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</si>
  <si>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</si>
  <si>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</si>
  <si>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</si>
  <si>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</si>
  <si>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</si>
  <si>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</si>
  <si>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</si>
  <si>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</si>
  <si>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</si>
  <si>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</si>
  <si>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</si>
  <si>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</si>
  <si>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</si>
  <si>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</si>
  <si>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</si>
  <si>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</si>
  <si>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</si>
  <si>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</si>
  <si>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</si>
  <si>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</si>
  <si>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</si>
  <si>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</si>
  <si>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</si>
  <si>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</si>
  <si>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</si>
  <si>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</si>
  <si>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</si>
  <si>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</si>
  <si>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</si>
  <si>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</si>
  <si>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</si>
  <si>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</si>
  <si>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</si>
  <si>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</si>
  <si>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</si>
  <si>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</si>
  <si>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</si>
  <si>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</si>
  <si>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</si>
  <si>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</si>
  <si>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</si>
  <si>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</si>
  <si>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</si>
  <si>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</si>
  <si>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</si>
  <si>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</si>
  <si>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</si>
  <si>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</si>
  <si>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</si>
  <si>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</si>
  <si>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</si>
  <si>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</si>
  <si>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</si>
  <si>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</si>
  <si>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</si>
  <si>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</si>
  <si>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</si>
  <si>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</si>
  <si>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</si>
  <si>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</si>
  <si>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</si>
  <si>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</si>
  <si>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</si>
  <si>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</si>
  <si>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</si>
  <si>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</si>
  <si>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</si>
  <si>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</si>
  <si>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</si>
  <si>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</si>
  <si>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</si>
  <si>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</si>
  <si>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</si>
  <si>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</si>
  <si>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</si>
  <si>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</si>
  <si>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</si>
  <si>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</si>
  <si>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</si>
  <si>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</si>
  <si>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</si>
  <si>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</si>
  <si>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</si>
  <si>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</si>
  <si>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</si>
  <si>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</si>
  <si>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</si>
  <si>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</si>
  <si>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</si>
  <si>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</si>
  <si>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</si>
  <si>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</si>
  <si>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</si>
  <si>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</si>
  <si>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</si>
  <si>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</si>
  <si>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</si>
  <si>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</si>
  <si>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</si>
  <si>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</si>
  <si>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</si>
  <si>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</si>
  <si>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</si>
  <si>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</si>
  <si>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</si>
  <si>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</si>
  <si>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</si>
  <si>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</si>
  <si>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</si>
  <si>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</si>
  <si>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</si>
  <si>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</si>
  <si>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</si>
  <si>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</si>
  <si>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</si>
  <si>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</si>
  <si>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</si>
  <si>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</si>
  <si>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</si>
  <si>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</si>
  <si>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</si>
  <si>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</si>
  <si>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</si>
  <si>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</si>
  <si>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</si>
  <si>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</si>
  <si>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</si>
  <si>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</si>
  <si>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</si>
  <si>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</si>
  <si>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</si>
  <si>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</si>
  <si>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</si>
  <si>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</si>
  <si>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</si>
  <si>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</si>
  <si>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</si>
  <si>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</si>
  <si>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</si>
  <si>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</si>
  <si>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</si>
  <si>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</si>
  <si>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</si>
  <si>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</si>
  <si>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</si>
  <si>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</si>
  <si>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</si>
  <si>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</si>
  <si>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</si>
  <si>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</si>
  <si>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</si>
  <si>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</si>
  <si>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</si>
  <si>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</si>
  <si>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</si>
  <si>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</si>
  <si>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</si>
  <si>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</si>
  <si>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</si>
  <si>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</si>
  <si>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</si>
  <si>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</si>
  <si>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</si>
  <si>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</si>
  <si>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</si>
  <si>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</si>
  <si>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</si>
  <si>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</si>
  <si>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</si>
  <si>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</si>
  <si>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</si>
  <si>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</si>
  <si>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</si>
  <si>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</si>
  <si>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</si>
  <si>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</si>
  <si>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</si>
  <si>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</si>
  <si>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</si>
  <si>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</si>
  <si>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</si>
  <si>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</si>
  <si>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</si>
  <si>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</si>
  <si>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</si>
  <si>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</si>
  <si>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</si>
  <si>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</si>
  <si>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</si>
  <si>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</si>
  <si>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</si>
  <si>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</si>
  <si>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</si>
  <si>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</si>
  <si>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</si>
  <si>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</si>
  <si>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</si>
  <si>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</si>
  <si>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</si>
  <si>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</si>
  <si>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</si>
  <si>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</si>
  <si>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</si>
  <si>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</si>
  <si>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</si>
  <si>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</si>
  <si>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</si>
  <si>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</si>
  <si>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</si>
  <si>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</si>
  <si>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</si>
  <si>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</si>
  <si>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</si>
  <si>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</si>
  <si>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</si>
  <si>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</si>
  <si>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</si>
  <si>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</si>
  <si>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</si>
  <si>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</si>
  <si>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</si>
  <si>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</si>
  <si>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</si>
  <si>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</si>
  <si>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</si>
  <si>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</si>
  <si>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</si>
  <si>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</si>
  <si>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</si>
  <si>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</si>
  <si>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</si>
  <si>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</si>
  <si>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</si>
  <si>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</si>
  <si>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</si>
  <si>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</si>
  <si>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</si>
  <si>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</si>
  <si>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</si>
  <si>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</si>
  <si>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</si>
  <si>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</si>
  <si>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</si>
  <si>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</si>
  <si>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</si>
  <si>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</si>
  <si>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</si>
  <si>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</si>
  <si>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</si>
  <si>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</si>
  <si>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</si>
  <si>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</si>
  <si>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</si>
  <si>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</si>
  <si>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</si>
  <si>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</si>
  <si>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</si>
  <si>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</si>
  <si>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</si>
  <si>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</si>
  <si>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</si>
  <si>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</si>
  <si>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</si>
  <si>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</si>
  <si>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</si>
  <si>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</si>
  <si>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</si>
  <si>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</si>
  <si>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</si>
  <si>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</si>
  <si>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</si>
  <si>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</si>
  <si>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</si>
  <si>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</si>
  <si>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</si>
  <si>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</si>
  <si>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</si>
  <si>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</si>
  <si>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</si>
  <si>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</si>
  <si>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</si>
  <si>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</si>
  <si>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</si>
  <si>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</si>
  <si>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</si>
  <si>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</si>
  <si>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</si>
  <si>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</si>
  <si>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</si>
  <si>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</si>
  <si>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</si>
  <si>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</si>
  <si>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</si>
  <si>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</si>
  <si>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</si>
  <si>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</si>
  <si>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</si>
  <si>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</si>
  <si>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</si>
  <si>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</si>
  <si>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</si>
  <si>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</si>
  <si>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</si>
  <si>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</si>
  <si>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</si>
  <si>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</si>
  <si>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</si>
  <si>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</si>
  <si>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</si>
  <si>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</si>
  <si>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</si>
  <si>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</si>
  <si>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</si>
  <si>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</si>
  <si>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</si>
  <si>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</si>
  <si>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</si>
  <si>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</si>
  <si>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</si>
  <si>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</si>
  <si>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</si>
  <si>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</si>
  <si>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</si>
  <si>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</si>
  <si>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</si>
  <si>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</si>
  <si>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</si>
  <si>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</si>
  <si>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</si>
  <si>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</si>
  <si>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</si>
  <si>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</si>
  <si>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</si>
  <si>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</si>
  <si>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</si>
  <si>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</si>
  <si>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</si>
  <si>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</si>
  <si>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</si>
  <si>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</si>
  <si>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</si>
  <si>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</si>
  <si>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</si>
  <si>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</si>
  <si>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</si>
  <si>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</si>
  <si>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</si>
  <si>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</si>
  <si>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</si>
  <si>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</si>
  <si>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</si>
  <si>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</si>
  <si>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</si>
  <si>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</si>
  <si>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</si>
  <si>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</si>
  <si>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</si>
  <si>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</si>
  <si>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</si>
  <si>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</si>
  <si>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</si>
  <si>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</si>
  <si>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</si>
  <si>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</si>
  <si>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</si>
  <si>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</si>
  <si>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</si>
  <si>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</si>
  <si>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</si>
  <si>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</si>
  <si>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</si>
  <si>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</si>
  <si>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</si>
  <si>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</si>
  <si>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</si>
  <si>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</si>
  <si>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</si>
  <si>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</si>
  <si>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</si>
  <si>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</si>
  <si>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</si>
  <si>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</si>
  <si>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</si>
  <si>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</si>
  <si>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</si>
  <si>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</si>
  <si>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</si>
  <si>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</si>
  <si>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</si>
  <si>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</si>
  <si>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</si>
  <si>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</si>
  <si>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</si>
  <si>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</si>
  <si>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</si>
  <si>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</si>
  <si>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</si>
  <si>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</si>
  <si>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</si>
  <si>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</si>
  <si>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</si>
  <si>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</si>
  <si>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</si>
  <si>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</si>
  <si>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</si>
  <si>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</si>
  <si>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</si>
  <si>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</si>
  <si>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</si>
  <si>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</si>
  <si>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</si>
  <si>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</si>
  <si>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</si>
  <si>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</si>
  <si>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</si>
  <si>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</si>
  <si>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</si>
  <si>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</si>
  <si>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</si>
  <si>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</si>
  <si>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</si>
  <si>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</si>
  <si>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</si>
  <si>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</si>
  <si>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</si>
  <si>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</si>
  <si>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</si>
  <si>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</si>
  <si>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</si>
  <si>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</si>
  <si>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</si>
  <si>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</si>
  <si>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</si>
  <si>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</si>
  <si>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</si>
  <si>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</si>
  <si>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</si>
  <si>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</si>
  <si>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</si>
  <si>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</si>
  <si>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</si>
  <si>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</si>
  <si>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</si>
  <si>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</si>
  <si>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</si>
  <si>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</si>
  <si>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</si>
  <si>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</si>
  <si>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</si>
  <si>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</si>
  <si>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</si>
  <si>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</si>
  <si>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</si>
  <si>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</si>
  <si>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</si>
  <si>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</si>
  <si>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</si>
  <si>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</si>
  <si>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</si>
  <si>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</si>
  <si>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</si>
  <si>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</si>
  <si>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</si>
  <si>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</si>
  <si>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</si>
  <si>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</si>
  <si>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</si>
  <si>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</si>
  <si>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</si>
  <si>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</si>
  <si>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</si>
  <si>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</si>
  <si>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</si>
  <si>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</si>
  <si>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</si>
  <si>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</si>
  <si>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</si>
  <si>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</si>
  <si>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</si>
  <si>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</si>
  <si>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</si>
  <si>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</si>
  <si>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</si>
  <si>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</si>
  <si>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</si>
  <si>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</si>
  <si>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</si>
  <si>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</si>
  <si>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</si>
  <si>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</si>
  <si>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</si>
  <si>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</si>
  <si>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</si>
  <si>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</si>
  <si>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</si>
  <si>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</si>
  <si>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</si>
  <si>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</si>
  <si>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</si>
  <si>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</si>
  <si>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</si>
  <si>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</si>
  <si>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</si>
  <si>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</si>
  <si>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</si>
  <si>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</si>
  <si>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</si>
  <si>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</si>
  <si>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</si>
  <si>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</si>
  <si>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</si>
  <si>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</si>
  <si>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</si>
  <si>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</si>
  <si>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</si>
  <si>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</si>
  <si>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</si>
  <si>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</si>
  <si>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</si>
  <si>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</si>
  <si>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</si>
  <si>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</si>
  <si>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</si>
  <si>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</si>
  <si>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</si>
  <si>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</si>
  <si>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</si>
  <si>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</si>
  <si>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</si>
  <si>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</si>
  <si>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</si>
  <si>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</si>
  <si>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</si>
  <si>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</si>
  <si>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</si>
  <si>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</si>
  <si>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</si>
  <si>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</si>
  <si>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</si>
  <si>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</si>
  <si>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</si>
  <si>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</si>
  <si>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</si>
  <si>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</si>
  <si>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</si>
  <si>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</si>
  <si>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</si>
  <si>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</si>
  <si>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</si>
  <si>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</si>
  <si>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</si>
  <si>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</si>
  <si>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</si>
  <si>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</si>
  <si>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</si>
  <si>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</si>
  <si>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</si>
  <si>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</si>
  <si>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</si>
  <si>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</si>
  <si>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</si>
  <si>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</si>
  <si>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</si>
  <si>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</si>
  <si>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</si>
  <si>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</si>
  <si>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</si>
  <si>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</si>
  <si>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</si>
  <si>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</si>
  <si>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</si>
  <si>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</si>
  <si>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</si>
  <si>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</si>
  <si>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</si>
  <si>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</si>
  <si>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</si>
  <si>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</si>
  <si>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</si>
  <si>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</si>
  <si>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</si>
  <si>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</si>
  <si>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</si>
  <si>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</si>
  <si>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</si>
  <si>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</si>
  <si>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</si>
  <si>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</si>
  <si>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</si>
  <si>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</si>
  <si>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</si>
  <si>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</si>
  <si>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</si>
  <si>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</si>
  <si>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</si>
  <si>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</si>
  <si>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</si>
  <si>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</si>
  <si>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</si>
  <si>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</si>
  <si>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</si>
  <si>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</si>
  <si>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</si>
  <si>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</si>
  <si>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</si>
  <si>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</si>
  <si>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</si>
  <si>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</si>
  <si>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</si>
  <si>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</si>
  <si>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</si>
  <si>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</si>
  <si>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</si>
  <si>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</si>
  <si>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</si>
  <si>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</si>
  <si>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</si>
  <si>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</si>
  <si>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</si>
  <si>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</si>
  <si>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</si>
  <si>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</si>
  <si>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</si>
  <si>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</si>
  <si>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</si>
  <si>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</si>
  <si>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</si>
  <si>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</si>
  <si>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</si>
  <si>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</si>
  <si>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</si>
  <si>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</si>
  <si>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</si>
  <si>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</si>
  <si>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</si>
  <si>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</si>
  <si>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</si>
  <si>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</si>
  <si>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</si>
  <si>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</si>
  <si>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</si>
  <si>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</si>
  <si>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</si>
  <si>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</si>
  <si>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</si>
  <si>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</si>
  <si>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</si>
  <si>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</si>
  <si>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</si>
  <si>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</si>
  <si>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</si>
  <si>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</si>
  <si>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</si>
  <si>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</si>
  <si>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</si>
  <si>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</si>
  <si>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</si>
  <si>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</si>
  <si>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</si>
  <si>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</si>
  <si>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</si>
  <si>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</si>
  <si>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</si>
  <si>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</si>
  <si>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</si>
  <si>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</si>
  <si>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</si>
  <si>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</si>
  <si>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</si>
  <si>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</si>
  <si>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</si>
  <si>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</si>
  <si>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</si>
  <si>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</si>
  <si>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</si>
  <si>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</si>
  <si>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</si>
  <si>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</si>
  <si>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</si>
  <si>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</si>
  <si>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</si>
  <si>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</si>
  <si>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</si>
  <si>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</si>
  <si>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</si>
  <si>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</si>
  <si>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</si>
  <si>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</si>
  <si>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</si>
  <si>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</si>
  <si>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</si>
  <si>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</si>
  <si>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</si>
  <si>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</si>
  <si>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</si>
  <si>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</si>
  <si>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</si>
  <si>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</si>
  <si>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</si>
  <si>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</si>
  <si>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</si>
  <si>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</si>
  <si>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</si>
  <si>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</si>
  <si>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</si>
  <si>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</si>
  <si>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</si>
  <si>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</si>
  <si>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</si>
  <si>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</si>
  <si>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</si>
  <si>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</si>
  <si>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</si>
  <si>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</si>
  <si>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</si>
  <si>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</si>
  <si>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</si>
  <si>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</si>
  <si>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</si>
  <si>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</si>
  <si>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</si>
  <si>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</si>
  <si>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</si>
  <si>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</si>
  <si>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</si>
  <si>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</si>
  <si>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</si>
  <si>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</si>
  <si>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</si>
  <si>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</si>
  <si>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</si>
  <si>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</si>
  <si>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</si>
  <si>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</si>
  <si>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</si>
  <si>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</si>
  <si>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</si>
  <si>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</si>
  <si>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</si>
  <si>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</si>
  <si>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</si>
  <si>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</si>
  <si>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</si>
  <si>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</si>
  <si>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</si>
  <si>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</si>
  <si>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</si>
  <si>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</si>
  <si>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</si>
  <si>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</si>
  <si>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</si>
  <si>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</si>
  <si>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</si>
  <si>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</si>
  <si>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</si>
  <si>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</si>
  <si>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</si>
  <si>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</si>
  <si>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</si>
  <si>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</si>
  <si>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</si>
  <si>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</si>
  <si>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</si>
  <si>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</si>
  <si>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</si>
  <si>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</si>
  <si>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</si>
  <si>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</si>
  <si>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</si>
  <si>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</si>
  <si>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</si>
  <si>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</si>
  <si>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</si>
  <si>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</si>
  <si>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</si>
  <si>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</si>
  <si>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</si>
  <si>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</si>
  <si>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</si>
  <si>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</si>
  <si>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</si>
  <si>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</si>
  <si>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</si>
  <si>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</si>
  <si>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</si>
  <si>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</si>
  <si>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</si>
  <si>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</si>
  <si>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</si>
  <si>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</si>
  <si>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</si>
  <si>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</si>
  <si>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</si>
  <si>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</si>
  <si>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</si>
  <si>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</si>
  <si>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</si>
  <si>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</si>
  <si>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</si>
  <si>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</si>
  <si>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</si>
  <si>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</si>
  <si>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</si>
  <si>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</si>
  <si>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</si>
  <si>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</si>
  <si>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</si>
  <si>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</si>
  <si>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</si>
  <si>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</si>
  <si>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</si>
  <si>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</si>
  <si>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</si>
  <si>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</si>
  <si>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</si>
  <si>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</si>
  <si>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</si>
  <si>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</si>
  <si>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</si>
  <si>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</si>
  <si>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</si>
  <si>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</si>
  <si>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</si>
  <si>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</si>
  <si>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</si>
  <si>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</si>
  <si>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</si>
  <si>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</si>
  <si>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</si>
  <si>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</si>
  <si>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</si>
  <si>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</si>
  <si>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</si>
  <si>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</si>
  <si>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</si>
  <si>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</si>
  <si>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</si>
  <si>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</si>
  <si>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</si>
  <si>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</si>
  <si>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</si>
  <si>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</si>
  <si>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</si>
  <si>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</si>
  <si>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</si>
  <si>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</si>
  <si>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</si>
  <si>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</si>
  <si>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</si>
  <si>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</si>
  <si>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</si>
  <si>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</si>
  <si>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</si>
  <si>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</si>
  <si>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</si>
  <si>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</si>
  <si>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</si>
  <si>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</si>
  <si>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</si>
  <si>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</si>
  <si>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</si>
  <si>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</si>
  <si>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</si>
  <si>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</si>
  <si>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</si>
  <si>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</si>
  <si>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</si>
  <si>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</si>
  <si>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</si>
  <si>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</si>
  <si>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</si>
  <si>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</si>
  <si>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</si>
  <si>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</si>
  <si>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</si>
  <si>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</si>
  <si>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</si>
  <si>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</si>
  <si>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</si>
  <si>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</si>
  <si>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</si>
  <si>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</si>
  <si>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</si>
  <si>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</si>
  <si>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</si>
  <si>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</si>
  <si>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</si>
  <si>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</si>
  <si>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</si>
  <si>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</si>
  <si>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</si>
  <si>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</si>
  <si>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</si>
  <si>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</si>
  <si>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</si>
  <si>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</si>
  <si>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</si>
  <si>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</si>
  <si>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</si>
  <si>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</si>
  <si>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</si>
  <si>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</si>
  <si>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</si>
  <si>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</si>
  <si>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</si>
  <si>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</si>
  <si>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</si>
  <si>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</si>
  <si>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</si>
  <si>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</si>
  <si>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</si>
  <si>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</si>
  <si>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</si>
  <si>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</si>
  <si>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</si>
  <si>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</si>
  <si>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</si>
  <si>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</si>
  <si>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</si>
  <si>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</si>
  <si>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</si>
  <si>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</si>
  <si>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</si>
  <si>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</si>
  <si>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</si>
  <si>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</si>
  <si>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</si>
  <si>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</si>
  <si>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</si>
  <si>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</si>
  <si>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</si>
  <si>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</si>
  <si>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</si>
  <si>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</si>
  <si>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</si>
  <si>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</si>
  <si>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</si>
  <si>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</si>
  <si>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</si>
  <si>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</si>
  <si>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</si>
  <si>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</si>
  <si>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</si>
  <si>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</si>
  <si>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</si>
  <si>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</si>
  <si>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</si>
  <si>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</si>
  <si>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</si>
  <si>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</si>
  <si>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</si>
  <si>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</si>
  <si>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</si>
  <si>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</si>
  <si>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</si>
  <si>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</si>
  <si>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</si>
  <si>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</si>
  <si>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</si>
  <si>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</si>
  <si>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</si>
  <si>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</si>
  <si>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</si>
  <si>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</si>
  <si>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</si>
  <si>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</si>
  <si>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</si>
  <si>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</si>
  <si>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</si>
  <si>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</si>
  <si>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</si>
  <si>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</si>
  <si>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</si>
  <si>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</si>
  <si>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</si>
  <si>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</si>
  <si>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</si>
  <si>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</si>
  <si>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</si>
  <si>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</si>
  <si>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</si>
  <si>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</si>
  <si>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</si>
  <si>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</si>
  <si>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</si>
  <si>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</si>
  <si>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</si>
  <si>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</si>
  <si>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</si>
  <si>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</si>
  <si>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</si>
  <si>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</si>
  <si>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</si>
  <si>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</si>
  <si>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</si>
  <si>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</si>
  <si>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</si>
  <si>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</si>
  <si>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</si>
  <si>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</si>
  <si>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</si>
  <si>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</si>
  <si>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</si>
  <si>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</si>
  <si>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</si>
  <si>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</si>
  <si>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</si>
  <si>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</si>
  <si>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</si>
  <si>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</si>
  <si>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</si>
  <si>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</si>
  <si>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</si>
  <si>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</si>
  <si>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</si>
  <si>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</si>
  <si>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</si>
  <si>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</si>
  <si>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</si>
  <si>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</si>
  <si>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</si>
  <si>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</si>
  <si>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</si>
  <si>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</si>
  <si>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</si>
  <si>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</si>
  <si>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</si>
  <si>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</si>
  <si>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</si>
  <si>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</si>
  <si>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</si>
  <si>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</si>
  <si>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</si>
  <si>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</si>
  <si>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</si>
  <si>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</si>
  <si>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</si>
  <si>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</si>
  <si>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</si>
  <si>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</si>
  <si>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</si>
  <si>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</si>
  <si>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</si>
  <si>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</si>
  <si>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</si>
  <si>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</si>
  <si>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</si>
  <si>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</si>
  <si>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</si>
  <si>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</si>
  <si>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</si>
  <si>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</si>
  <si>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</si>
  <si>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</si>
  <si>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</si>
  <si>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</si>
  <si>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</si>
  <si>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</si>
  <si>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</si>
  <si>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</si>
  <si>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</si>
  <si>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</si>
  <si>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</si>
  <si>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</si>
  <si>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</si>
  <si>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</si>
  <si>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</si>
  <si>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</si>
  <si>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</si>
  <si>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</si>
  <si>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</si>
  <si>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</si>
  <si>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</si>
  <si>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</si>
  <si>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</si>
  <si>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</si>
  <si>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</si>
  <si>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</si>
  <si>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</si>
  <si>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</si>
  <si>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</si>
  <si>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</si>
  <si>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</si>
  <si>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</si>
  <si>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</si>
  <si>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</si>
  <si>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</si>
  <si>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</si>
  <si>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</si>
  <si>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</si>
  <si>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</si>
  <si>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</si>
  <si>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</si>
  <si>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</si>
  <si>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</si>
  <si>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</si>
  <si>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</si>
  <si>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</si>
  <si>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</si>
  <si>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</si>
  <si>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</si>
  <si>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</si>
  <si>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</si>
  <si>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</si>
  <si>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</si>
  <si>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</si>
  <si>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</si>
  <si>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</si>
  <si>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</si>
  <si>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</si>
  <si>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</si>
  <si>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</si>
  <si>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</si>
  <si>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</si>
  <si>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</si>
  <si>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</si>
  <si>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</si>
  <si>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</si>
  <si>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</si>
  <si>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</si>
  <si>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</si>
  <si>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</si>
  <si>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</si>
  <si>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</si>
  <si>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</si>
  <si>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</si>
  <si>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</si>
  <si>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</si>
  <si>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</si>
  <si>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</si>
  <si>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</si>
  <si>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</si>
  <si>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</si>
  <si>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</si>
  <si>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</si>
  <si>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</si>
  <si>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</si>
  <si>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</si>
  <si>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</si>
  <si>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</si>
  <si>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</si>
  <si>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</si>
  <si>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</si>
  <si>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</si>
  <si>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</si>
  <si>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</si>
  <si>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</si>
  <si>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</si>
  <si>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</si>
  <si>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</si>
  <si>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</si>
  <si>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</si>
  <si>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</si>
  <si>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</si>
  <si>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</si>
  <si>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</si>
  <si>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</si>
  <si>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</si>
  <si>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</si>
  <si>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</si>
  <si>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</si>
  <si>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</si>
  <si>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</si>
  <si>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</si>
  <si>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</si>
  <si>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</si>
  <si>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</si>
  <si>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</si>
  <si>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</si>
  <si>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</si>
  <si>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</si>
  <si>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</si>
  <si>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</si>
  <si>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</si>
  <si>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</si>
  <si>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</si>
  <si>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</si>
  <si>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</si>
  <si>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</si>
  <si>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</si>
  <si>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</si>
  <si>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</si>
  <si>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</si>
  <si>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</si>
  <si>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</si>
  <si>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</si>
  <si>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</si>
  <si>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</si>
  <si>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</si>
  <si>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</si>
  <si>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</si>
  <si>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</si>
  <si>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</si>
  <si>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</si>
  <si>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</si>
  <si>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</si>
  <si>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</si>
  <si>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</si>
  <si>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</si>
  <si>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</si>
  <si>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</si>
  <si>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</si>
  <si>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</si>
  <si>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</si>
  <si>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</si>
  <si>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</si>
  <si>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</si>
  <si>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</si>
  <si>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</si>
  <si>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</si>
  <si>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</si>
  <si>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</si>
  <si>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</si>
  <si>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</si>
  <si>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</si>
  <si>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</si>
  <si>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</si>
  <si>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</si>
  <si>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</si>
  <si>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</si>
  <si>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</si>
  <si>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</si>
  <si>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</si>
  <si>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</si>
  <si>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</si>
  <si>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</si>
  <si>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</si>
  <si>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</si>
  <si>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</si>
  <si>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</si>
  <si>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</si>
  <si>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</si>
  <si>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</si>
  <si>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</si>
  <si>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</si>
  <si>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</si>
  <si>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</si>
  <si>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</si>
  <si>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</si>
  <si>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</si>
  <si>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</si>
  <si>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</si>
  <si>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</si>
  <si>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</si>
  <si>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</si>
  <si>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</si>
  <si>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</si>
  <si>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</si>
  <si>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</si>
  <si>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</si>
  <si>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</si>
  <si>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</si>
  <si>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</si>
  <si>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</si>
  <si>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</si>
  <si>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</si>
  <si>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</si>
  <si>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</si>
  <si>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</si>
  <si>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</si>
  <si>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</si>
  <si>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</si>
  <si>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</si>
  <si>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</si>
  <si>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</si>
  <si>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</si>
  <si>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</si>
  <si>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</si>
  <si>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</si>
  <si>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</si>
  <si>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</si>
  <si>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</si>
  <si>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</si>
  <si>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</si>
  <si>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</si>
  <si>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</si>
  <si>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</si>
  <si>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</si>
  <si>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</si>
  <si>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</si>
  <si>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</si>
  <si>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</si>
  <si>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</si>
  <si>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</si>
  <si>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</si>
  <si>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</si>
  <si>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</si>
  <si>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</si>
  <si>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</si>
  <si>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</si>
  <si>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</si>
  <si>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</si>
  <si>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</si>
  <si>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</si>
  <si>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</si>
  <si>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</si>
  <si>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</si>
  <si>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</si>
  <si>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</si>
  <si>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</si>
  <si>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</si>
  <si>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</si>
  <si>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</si>
  <si>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</si>
  <si>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</si>
  <si>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</si>
  <si>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</si>
  <si>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</si>
  <si>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</si>
  <si>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</si>
  <si>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</si>
  <si>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</si>
  <si>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</si>
  <si>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</si>
  <si>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</si>
  <si>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</si>
  <si>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</si>
  <si>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</si>
  <si>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</si>
  <si>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</si>
  <si>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</si>
  <si>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</si>
  <si>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</si>
  <si>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</si>
  <si>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</si>
  <si>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</si>
  <si>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</si>
  <si>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</si>
  <si>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</si>
  <si>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</si>
  <si>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</si>
  <si>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</si>
  <si>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</si>
  <si>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</si>
  <si>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</si>
  <si>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</si>
  <si>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</si>
  <si>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</si>
  <si>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</si>
  <si>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</si>
  <si>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</si>
  <si>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</si>
  <si>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</si>
  <si>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</si>
  <si>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</si>
  <si>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</si>
  <si>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</si>
  <si>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</si>
  <si>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</si>
  <si>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</si>
  <si>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</si>
  <si>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</si>
  <si>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</si>
  <si>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</si>
  <si>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</si>
  <si>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</si>
  <si>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</si>
  <si>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</si>
  <si>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</si>
  <si>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</si>
  <si>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</si>
  <si>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</si>
  <si>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</si>
  <si>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</si>
  <si>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</si>
  <si>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</si>
  <si>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</si>
  <si>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</si>
  <si>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</si>
  <si>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</si>
  <si>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</si>
  <si>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</si>
  <si>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</si>
  <si>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</si>
  <si>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</si>
  <si>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</si>
  <si>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</si>
  <si>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</si>
  <si>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</si>
  <si>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</si>
  <si>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</si>
  <si>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</si>
  <si>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</si>
  <si>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</si>
  <si>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</si>
  <si>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</si>
  <si>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</si>
  <si>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</si>
  <si>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</si>
  <si>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</si>
  <si>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</si>
  <si>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</si>
  <si>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</si>
  <si>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</si>
  <si>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</si>
  <si>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</si>
  <si>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</si>
  <si>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</si>
  <si>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</si>
  <si>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</si>
  <si>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</si>
  <si>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</si>
  <si>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</si>
  <si>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</si>
  <si>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</si>
  <si>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</si>
  <si>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</si>
  <si>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</si>
  <si>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</si>
  <si>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</si>
  <si>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</si>
  <si>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</si>
  <si>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</si>
  <si>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</si>
  <si>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</si>
  <si>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</si>
  <si>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</si>
  <si>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</si>
  <si>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</si>
  <si>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</si>
  <si>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</si>
  <si>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</si>
  <si>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</si>
  <si>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</si>
  <si>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</si>
  <si>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</si>
  <si>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</si>
  <si>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</si>
  <si>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</si>
  <si>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</si>
  <si>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</si>
  <si>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</si>
  <si>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</si>
  <si>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</si>
  <si>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</si>
  <si>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</si>
  <si>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</si>
  <si>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</si>
  <si>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</si>
  <si>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</si>
  <si>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</si>
  <si>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</si>
  <si>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</si>
  <si>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</si>
  <si>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</si>
  <si>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</si>
  <si>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</si>
  <si>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</si>
  <si>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</si>
  <si>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</si>
  <si>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</si>
  <si>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</si>
  <si>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</si>
  <si>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</si>
  <si>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</si>
  <si>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</si>
  <si>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</si>
  <si>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</si>
  <si>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</si>
  <si>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</si>
  <si>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</si>
  <si>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</si>
  <si>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</si>
  <si>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</si>
  <si>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</si>
  <si>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</si>
  <si>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</si>
  <si>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</si>
  <si>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</si>
  <si>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</si>
  <si>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</si>
  <si>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</si>
  <si>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</si>
  <si>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</si>
  <si>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</si>
  <si>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</si>
  <si>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</si>
  <si>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</si>
  <si>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</si>
  <si>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</si>
  <si>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</si>
  <si>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</si>
  <si>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</si>
  <si>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</si>
  <si>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</si>
  <si>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</si>
  <si>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</si>
  <si>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</si>
  <si>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</si>
  <si>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</si>
  <si>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</si>
  <si>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</si>
  <si>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</si>
  <si>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</si>
  <si>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</si>
  <si>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</si>
  <si>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</si>
  <si>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</si>
  <si>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</si>
  <si>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</si>
  <si>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</si>
  <si>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</si>
  <si>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</si>
  <si>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</si>
  <si>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</si>
  <si>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</si>
  <si>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</si>
  <si>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</si>
  <si>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</si>
  <si>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</si>
  <si>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</si>
  <si>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</si>
  <si>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</si>
  <si>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</si>
  <si>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</si>
  <si>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</si>
  <si>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</si>
  <si>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</si>
  <si>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</si>
  <si>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</si>
  <si>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</si>
  <si>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</si>
  <si>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</si>
  <si>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</si>
  <si>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</si>
  <si>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</si>
  <si>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</si>
  <si>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</si>
  <si>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</si>
  <si>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</si>
  <si>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</si>
  <si>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</si>
  <si>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</si>
  <si>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</si>
  <si>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</si>
  <si>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</si>
  <si>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</si>
  <si>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</si>
  <si>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</si>
  <si>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</si>
  <si>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</si>
  <si>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</si>
  <si>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</si>
  <si>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</si>
  <si>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</si>
  <si>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</si>
  <si>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</si>
  <si>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</si>
  <si>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</si>
  <si>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</si>
  <si>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</si>
  <si>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</si>
  <si>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</si>
  <si>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</si>
  <si>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</si>
  <si>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</si>
  <si>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</si>
  <si>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</si>
  <si>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</si>
  <si>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</si>
  <si>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</si>
  <si>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</si>
  <si>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</si>
  <si>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</si>
  <si>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</si>
  <si>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</si>
  <si>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</si>
  <si>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</si>
  <si>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</si>
  <si>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</si>
  <si>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</si>
  <si>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</si>
  <si>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</si>
  <si>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</si>
  <si>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</si>
  <si>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</si>
  <si>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</si>
  <si>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</si>
  <si>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</si>
  <si>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</si>
  <si>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</si>
  <si>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</si>
  <si>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</si>
  <si>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</si>
  <si>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</si>
  <si>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</si>
  <si>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</si>
  <si>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</si>
  <si>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</si>
  <si>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</si>
  <si>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</si>
  <si>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</si>
  <si>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</si>
  <si>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</si>
  <si>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</si>
  <si>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</si>
  <si>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</si>
  <si>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</si>
  <si>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</si>
  <si>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</si>
  <si>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</si>
  <si>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</si>
  <si>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</si>
  <si>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</si>
  <si>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</si>
  <si>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</si>
  <si>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</si>
  <si>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</si>
  <si>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</si>
  <si>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</si>
  <si>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</si>
  <si>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</si>
  <si>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</si>
  <si>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</si>
  <si>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</si>
  <si>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</si>
  <si>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</si>
  <si>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</si>
  <si>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</si>
  <si>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</si>
  <si>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</si>
  <si>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</si>
  <si>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</si>
  <si>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</si>
  <si>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</si>
  <si>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</si>
  <si>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</si>
  <si>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</si>
  <si>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</si>
  <si>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</si>
  <si>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</si>
  <si>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</si>
  <si>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</si>
  <si>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</si>
  <si>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</si>
  <si>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</si>
  <si>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</si>
  <si>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</si>
  <si>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</si>
  <si>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</si>
  <si>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</si>
  <si>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</si>
  <si>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</si>
  <si>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</si>
  <si>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</si>
  <si>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</si>
  <si>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</si>
  <si>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</si>
  <si>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</si>
  <si>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</si>
  <si>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</si>
  <si>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</si>
  <si>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</si>
  <si>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</si>
  <si>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</si>
  <si>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</si>
  <si>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</si>
  <si>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</si>
  <si>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</si>
  <si>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</si>
  <si>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</si>
  <si>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</si>
  <si>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</si>
  <si>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</si>
  <si>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</si>
  <si>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</si>
  <si>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</si>
  <si>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</si>
  <si>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</si>
  <si>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</si>
  <si>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</si>
  <si>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</si>
  <si>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</si>
  <si>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</si>
  <si>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</si>
  <si>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</si>
  <si>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</si>
  <si>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</si>
  <si>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</si>
  <si>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</si>
  <si>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</si>
  <si>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</si>
  <si>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</si>
  <si>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</si>
  <si>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</si>
  <si>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</si>
  <si>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</si>
  <si>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</si>
  <si>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</si>
  <si>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</si>
  <si>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</si>
  <si>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</si>
  <si>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</si>
  <si>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</si>
  <si>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</si>
  <si>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</si>
  <si>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</si>
  <si>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</si>
  <si>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</si>
  <si>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</si>
  <si>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</si>
  <si>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</si>
  <si>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</si>
  <si>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</si>
  <si>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</si>
  <si>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</si>
  <si>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</si>
  <si>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</si>
  <si>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</si>
  <si>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</si>
  <si>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</si>
  <si>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</si>
  <si>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</si>
  <si>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</si>
  <si>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</si>
  <si>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</si>
  <si>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</si>
  <si>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</si>
  <si>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</si>
  <si>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</si>
  <si>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</si>
  <si>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</si>
  <si>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</si>
  <si>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</si>
  <si>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</si>
  <si>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</si>
  <si>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</si>
  <si>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</si>
  <si>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</si>
  <si>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</si>
  <si>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</si>
  <si>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</si>
  <si>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</si>
  <si>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</si>
  <si>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</si>
  <si>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</si>
  <si>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</si>
  <si>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</si>
  <si>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</si>
  <si>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</si>
  <si>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</si>
  <si>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</si>
  <si>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</si>
  <si>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</si>
  <si>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</si>
  <si>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</si>
  <si>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</si>
  <si>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</si>
  <si>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</si>
  <si>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</si>
  <si>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</si>
  <si>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</si>
  <si>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</si>
  <si>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</si>
  <si>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</si>
  <si>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</si>
  <si>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</si>
  <si>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</si>
  <si>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</si>
  <si>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</si>
  <si>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</si>
  <si>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</si>
  <si>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</si>
  <si>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</si>
  <si>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</si>
  <si>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</si>
  <si>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</si>
  <si>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</si>
  <si>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</si>
  <si>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</si>
  <si>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</si>
  <si>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</si>
  <si>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</si>
  <si>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</si>
  <si>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</si>
  <si>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</si>
  <si>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</si>
  <si>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</si>
  <si>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</si>
  <si>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</si>
  <si>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</si>
  <si>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</si>
  <si>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</si>
  <si>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</si>
  <si>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</si>
  <si>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</si>
  <si>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</si>
  <si>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</si>
  <si>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</si>
  <si>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</si>
  <si>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</si>
  <si>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</si>
  <si>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</si>
  <si>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</si>
  <si>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</si>
  <si>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</si>
  <si>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</si>
  <si>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</si>
  <si>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</si>
  <si>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</si>
  <si>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</si>
  <si>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</si>
  <si>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</si>
  <si>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</si>
  <si>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</si>
  <si>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</si>
  <si>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</si>
  <si>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</si>
  <si>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</si>
  <si>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</si>
  <si>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</si>
  <si>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</si>
  <si>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</si>
  <si>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</si>
  <si>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</si>
  <si>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</si>
  <si>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</si>
  <si>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</si>
  <si>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</si>
  <si>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</si>
  <si>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</si>
  <si>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</si>
  <si>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</si>
  <si>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</si>
  <si>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</si>
  <si>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</si>
  <si>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</si>
  <si>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</si>
  <si>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</si>
  <si>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</si>
  <si>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</si>
  <si>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</si>
  <si>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</si>
  <si>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</si>
  <si>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</si>
  <si>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</si>
  <si>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</si>
  <si>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</si>
  <si>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</si>
  <si>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</si>
  <si>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</si>
  <si>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</si>
  <si>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</si>
  <si>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</si>
  <si>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</si>
  <si>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</si>
  <si>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</si>
  <si>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</si>
  <si>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</si>
  <si>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</si>
  <si>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</si>
  <si>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</si>
  <si>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</si>
  <si>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</si>
  <si>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</si>
  <si>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</si>
  <si>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</si>
  <si>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</si>
  <si>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</si>
  <si>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</si>
  <si>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</si>
  <si>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</si>
  <si>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</si>
  <si>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</si>
  <si>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</si>
  <si>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</si>
  <si>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</si>
  <si>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</si>
  <si>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</si>
  <si>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</si>
  <si>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</si>
  <si>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</si>
  <si>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</si>
  <si>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</si>
  <si>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</si>
  <si>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</si>
  <si>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</si>
  <si>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</si>
  <si>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</si>
  <si>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</si>
  <si>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</si>
  <si>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</si>
  <si>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</si>
  <si>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</si>
  <si>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</si>
  <si>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</si>
  <si>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</si>
  <si>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</si>
  <si>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</si>
  <si>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</si>
  <si>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</si>
  <si>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</si>
  <si>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</si>
  <si>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</si>
  <si>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</si>
  <si>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</si>
  <si>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</si>
  <si>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</si>
  <si>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</si>
  <si>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</si>
  <si>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</si>
  <si>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</si>
  <si>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</si>
  <si>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</si>
  <si>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</si>
  <si>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</si>
  <si>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</si>
  <si>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</si>
  <si>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</si>
  <si>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</si>
  <si>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</si>
  <si>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</si>
  <si>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</si>
  <si>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</si>
  <si>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</si>
  <si>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</si>
  <si>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</si>
  <si>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</si>
  <si>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</si>
  <si>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</si>
  <si>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</si>
  <si>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</si>
  <si>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</si>
  <si>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</si>
  <si>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</si>
  <si>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</si>
  <si>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</si>
  <si>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</si>
  <si>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</si>
  <si>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</si>
  <si>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</si>
  <si>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</si>
  <si>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</si>
  <si>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</si>
  <si>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</si>
  <si>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</si>
  <si>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</si>
  <si>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</si>
  <si>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</si>
  <si>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</si>
  <si>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</si>
  <si>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</si>
  <si>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</si>
  <si>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</si>
  <si>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</si>
  <si>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</si>
  <si>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</si>
  <si>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</si>
  <si>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</si>
  <si>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</si>
  <si>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</si>
  <si>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</si>
  <si>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</si>
  <si>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</si>
  <si>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</si>
  <si>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</si>
  <si>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</si>
  <si>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</si>
  <si>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</si>
  <si>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</si>
  <si>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</si>
  <si>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</si>
  <si>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</si>
  <si>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</si>
  <si>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</si>
  <si>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</si>
  <si>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</si>
  <si>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</si>
  <si>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</si>
  <si>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</si>
  <si>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</si>
  <si>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</si>
  <si>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</si>
  <si>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</si>
  <si>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</si>
  <si>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</si>
  <si>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</si>
  <si>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</si>
  <si>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</si>
  <si>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</si>
  <si>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</si>
  <si>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</si>
  <si>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</si>
  <si>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</si>
  <si>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</si>
  <si>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</si>
  <si>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</si>
  <si>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</si>
  <si>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</si>
  <si>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</si>
  <si>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</si>
  <si>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</si>
  <si>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</si>
  <si>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</si>
  <si>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</si>
  <si>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</si>
  <si>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</si>
  <si>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</si>
  <si>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</si>
  <si>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</si>
  <si>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</si>
  <si>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</si>
  <si>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</si>
  <si>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</si>
  <si>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</si>
  <si>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</si>
  <si>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</si>
  <si>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</si>
  <si>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</si>
  <si>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</si>
  <si>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</si>
  <si>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</si>
  <si>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</si>
  <si>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</si>
  <si>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</si>
  <si>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</si>
  <si>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</si>
  <si>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</si>
  <si>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</si>
  <si>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</si>
  <si>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</si>
  <si>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</si>
  <si>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</si>
  <si>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</si>
  <si>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</si>
  <si>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</si>
  <si>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</si>
  <si>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</si>
  <si>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</si>
  <si>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</si>
  <si>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</si>
  <si>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</si>
  <si>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</si>
  <si>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</si>
  <si>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</si>
  <si>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</si>
  <si>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</si>
  <si>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</si>
  <si>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</si>
  <si>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</si>
  <si>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</si>
  <si>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</si>
  <si>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</si>
  <si>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</si>
  <si>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</si>
  <si>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</si>
  <si>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</si>
  <si>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</si>
  <si>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</si>
  <si>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</si>
  <si>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</si>
  <si>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</si>
  <si>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</si>
  <si>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</si>
  <si>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</si>
  <si>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</si>
  <si>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</si>
  <si>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</si>
  <si>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</si>
  <si>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</si>
  <si>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</si>
  <si>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</si>
  <si>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</si>
  <si>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</si>
  <si>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</si>
  <si>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</si>
  <si>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</si>
  <si>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</si>
  <si>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</si>
  <si>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</si>
  <si>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</si>
  <si>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</si>
  <si>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</si>
  <si>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</si>
  <si>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</si>
  <si>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</si>
  <si>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</si>
  <si>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</si>
  <si>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</si>
  <si>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</si>
  <si>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</si>
  <si>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</si>
  <si>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</si>
  <si>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</si>
  <si>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</si>
  <si>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</si>
  <si>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</si>
  <si>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</si>
  <si>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</si>
  <si>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</si>
  <si>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</si>
  <si>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</si>
  <si>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</si>
  <si>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</si>
  <si>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</si>
  <si>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</si>
  <si>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</si>
  <si>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</si>
  <si>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</si>
  <si>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</si>
  <si>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</si>
  <si>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</si>
  <si>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</si>
  <si>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</si>
  <si>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</si>
  <si>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</si>
  <si>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</si>
  <si>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</si>
  <si>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</si>
  <si>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</si>
  <si>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</si>
  <si>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</si>
  <si>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</si>
  <si>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</si>
  <si>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</si>
  <si>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</si>
  <si>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</si>
  <si>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</si>
  <si>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</si>
  <si>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</si>
  <si>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</si>
  <si>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</si>
  <si>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</si>
  <si>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</si>
  <si>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</si>
  <si>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</si>
  <si>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</si>
  <si>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</si>
  <si>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</si>
  <si>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</si>
  <si>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</si>
  <si>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</si>
  <si>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</si>
  <si>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</si>
  <si>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</si>
  <si>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</si>
  <si>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</si>
  <si>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</si>
  <si>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</si>
  <si>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</si>
  <si>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</si>
  <si>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</si>
  <si>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</si>
  <si>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</si>
  <si>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</si>
  <si>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</si>
  <si>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</si>
  <si>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</si>
  <si>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</si>
  <si>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</si>
  <si>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</si>
  <si>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</si>
  <si>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</si>
  <si>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</si>
  <si>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</si>
  <si>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</si>
  <si>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</si>
  <si>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</si>
  <si>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</si>
  <si>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</si>
  <si>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</si>
  <si>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</si>
  <si>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</si>
  <si>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</si>
  <si>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</si>
  <si>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</si>
  <si>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</si>
  <si>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</si>
  <si>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</si>
  <si>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</si>
  <si>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</si>
  <si>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</si>
  <si>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</si>
  <si>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</si>
  <si>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</si>
  <si>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</si>
  <si>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</si>
  <si>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</si>
  <si>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</si>
  <si>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</si>
  <si>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</si>
  <si>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</si>
  <si>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</si>
  <si>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</si>
  <si>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</si>
  <si>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</si>
  <si>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</si>
  <si>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</si>
  <si>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</si>
  <si>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</si>
  <si>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</si>
  <si>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</si>
  <si>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</si>
  <si>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</si>
  <si>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</si>
  <si>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</si>
  <si>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</si>
  <si>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</si>
  <si>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</si>
  <si>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</si>
  <si>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</si>
  <si>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</si>
  <si>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</si>
  <si>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</si>
  <si>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</si>
  <si>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</si>
  <si>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</si>
  <si>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</si>
  <si>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</si>
  <si>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</si>
  <si>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</si>
  <si>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</si>
  <si>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</si>
  <si>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</si>
  <si>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</si>
  <si>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</si>
  <si>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</si>
  <si>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</si>
  <si>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</si>
  <si>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</si>
  <si>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</si>
  <si>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</si>
  <si>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</si>
  <si>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</si>
  <si>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</si>
  <si>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</si>
  <si>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</si>
  <si>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</si>
  <si>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</si>
  <si>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</si>
  <si>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</si>
  <si>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</si>
  <si>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</si>
  <si>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</si>
  <si>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</si>
  <si>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</si>
  <si>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</si>
  <si>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</si>
  <si>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</si>
  <si>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</si>
  <si>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</si>
  <si>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</si>
  <si>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</si>
  <si>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</si>
  <si>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</si>
  <si>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</si>
  <si>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</si>
  <si>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</si>
  <si>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</si>
  <si>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</si>
  <si>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</si>
  <si>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</si>
  <si>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</si>
  <si>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</si>
  <si>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</si>
  <si>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</si>
  <si>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</si>
  <si>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</si>
  <si>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</si>
  <si>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</si>
  <si>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</si>
  <si>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</si>
  <si>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</si>
  <si>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</si>
  <si>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</si>
  <si>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</si>
  <si>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</si>
  <si>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</si>
  <si>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</si>
  <si>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</si>
  <si>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</si>
  <si>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</si>
  <si>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</si>
  <si>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</si>
  <si>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</si>
  <si>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</si>
  <si>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</si>
  <si>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</si>
  <si>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</si>
  <si>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</si>
  <si>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</si>
  <si>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</si>
  <si>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</si>
  <si>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</si>
  <si>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</si>
  <si>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</si>
  <si>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</si>
  <si>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</si>
  <si>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</si>
  <si>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</si>
  <si>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</si>
  <si>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</si>
  <si>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</si>
  <si>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</si>
  <si>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</si>
  <si>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</si>
  <si>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</si>
  <si>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</si>
  <si>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</si>
  <si>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</si>
  <si>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</si>
  <si>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</si>
  <si>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</si>
  <si>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</si>
  <si>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</si>
  <si>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</si>
  <si>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</si>
  <si>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</si>
  <si>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</si>
  <si>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</si>
  <si>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</si>
  <si>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</si>
  <si>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</si>
  <si>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</si>
  <si>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</si>
  <si>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</si>
  <si>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</si>
  <si>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</si>
  <si>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</si>
  <si>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</si>
  <si>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</si>
  <si>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</si>
  <si>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</si>
  <si>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</si>
  <si>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</si>
  <si>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</si>
  <si>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</si>
  <si>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</si>
  <si>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</si>
  <si>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</si>
  <si>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</si>
  <si>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</si>
  <si>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</si>
  <si>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</si>
  <si>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</si>
  <si>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</si>
  <si>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</si>
  <si>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</si>
  <si>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</si>
  <si>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</si>
  <si>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</si>
  <si>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</si>
  <si>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</si>
  <si>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</si>
  <si>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</si>
  <si>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</si>
  <si>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</si>
  <si>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</si>
  <si>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</si>
  <si>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</si>
  <si>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</si>
  <si>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</si>
  <si>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</si>
  <si>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</si>
  <si>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</si>
  <si>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</si>
  <si>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</si>
  <si>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</si>
  <si>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</si>
  <si>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</si>
  <si>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</si>
  <si>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</si>
  <si>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</si>
  <si>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</si>
  <si>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</si>
  <si>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</si>
  <si>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</si>
  <si>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</si>
  <si>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</si>
  <si>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</si>
  <si>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</si>
  <si>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</si>
  <si>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</si>
  <si>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</si>
  <si>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</si>
  <si>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</si>
  <si>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</si>
  <si>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</si>
  <si>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</si>
  <si>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</si>
  <si>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</si>
  <si>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</si>
  <si>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</si>
  <si>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</si>
  <si>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</si>
  <si>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</si>
  <si>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</si>
  <si>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</si>
  <si>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</si>
  <si>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</si>
  <si>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</si>
  <si>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</si>
  <si>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</si>
  <si>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</si>
  <si>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</si>
  <si>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</si>
  <si>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</si>
  <si>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</si>
  <si>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</si>
  <si>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</si>
  <si>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</si>
  <si>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</si>
  <si>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</si>
  <si>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</si>
  <si>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</si>
  <si>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</si>
  <si>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</si>
  <si>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</si>
  <si>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</si>
  <si>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</si>
  <si>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</si>
  <si>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</si>
  <si>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</si>
  <si>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</si>
  <si>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</si>
  <si>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</si>
  <si>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</si>
  <si>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</si>
  <si>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</si>
  <si>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</si>
  <si>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</si>
  <si>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</si>
  <si>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</si>
  <si>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</si>
  <si>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</si>
  <si>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</si>
  <si>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</si>
  <si>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</si>
  <si>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</si>
  <si>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</si>
  <si>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</si>
  <si>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</si>
  <si>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</si>
  <si>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</si>
  <si>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</si>
  <si>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</si>
  <si>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</si>
  <si>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</si>
  <si>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</si>
  <si>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</si>
  <si>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</si>
  <si>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</si>
  <si>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</si>
  <si>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</si>
  <si>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</si>
  <si>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</si>
  <si>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</si>
  <si>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</si>
  <si>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</si>
  <si>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</si>
  <si>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</si>
  <si>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</si>
  <si>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</si>
  <si>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</si>
  <si>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</si>
  <si>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</si>
  <si>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</si>
  <si>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</si>
  <si>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</si>
  <si>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</si>
  <si>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</si>
  <si>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</si>
  <si>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</si>
  <si>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</si>
  <si>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</si>
  <si>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</si>
  <si>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</si>
  <si>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</si>
  <si>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</si>
  <si>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</si>
  <si>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</si>
  <si>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</si>
  <si>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Emergency</t>
  </si>
  <si>
    <t>Team on the way ETA: 30 Mins</t>
  </si>
  <si>
    <t>EM Team At site checking</t>
  </si>
  <si>
    <t xml:space="preserve">EM team facing access issue as no access with car , site located in kodana camp </t>
  </si>
  <si>
    <t>SCECO Blackout in Hajj area Team checking one by one</t>
  </si>
  <si>
    <t>PCM-20251119-00001710</t>
  </si>
  <si>
    <t>EM Team on the way ETA: 20  Mins</t>
  </si>
  <si>
    <t>PCM-20251119-00001655</t>
  </si>
  <si>
    <t>team need 10 minutes</t>
  </si>
  <si>
    <t>PCM-20251119-00001767</t>
  </si>
  <si>
    <t>team need 60 minutes</t>
  </si>
  <si>
    <t>team need 75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</si>
</sst>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5" xfId="1" applyNumberFormat="1"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1" applyNumberFormat="1" applyFont="1" applyFill="1" applyBorder="1" applyAlignment="1">
      <alignment horizontal="center" vertical="center"/>
    </xf>
    <xf numFmtId="165" fontId="33" fillId="7" borderId="1" xfId="1" applyNumberFormat="1" applyFont="1" applyFill="1" applyBorder="1" applyAlignment="1">
      <alignment horizontal="center" vertical="center"/>
    </xf>
    <xf numFmtId="164" fontId="33" fillId="7" borderId="1" xfId="1" applyNumberFormat="1" applyFont="1" applyFill="1" applyBorder="1" applyAlignment="1">
      <alignment horizontal="center" vertical="center"/>
    </xf>
    <xf numFmtId="0" fontId="33" fillId="7" borderId="1" xfId="1" applyFont="1" applyFill="1" applyBorder="1" applyAlignment="1">
      <alignment horizontal="center" vertical="center" wrapText="1"/>
    </xf>
    <xf numFmtId="0" fontId="33" fillId="7" borderId="6" xfId="1"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 totalsRowShown="0" headerRowDxfId="174" dataDxfId="173" headerRowBorderDxfId="171" tableBorderDxfId="172" totalsRowBorderDxfId="170">
  <autoFilter ref="A1:L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5" totalsRowShown="0" headerRowDxfId="157" dataDxfId="156" headerRowBorderDxfId="154" tableBorderDxfId="155" totalsRowBorderDxfId="153">
  <autoFilter ref="A1:CJ1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7" totalsRowShown="0" headerRowDxfId="64" dataDxfId="63" headerRowBorderDxfId="61" tableBorderDxfId="62">
  <autoFilter ref="A1:L97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81" totalsRowShown="0" headerRowDxfId="48" dataDxfId="47" headerRowBorderDxfId="45" tableBorderDxfId="46" totalsRowBorderDxfId="44">
  <autoFilter ref="A1:L48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6" totalsRowShown="0" headerRowDxfId="31" dataDxfId="30" headerRowBorderDxfId="28" tableBorderDxfId="29">
  <autoFilter ref="A1:L15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59" totalsRowShown="0" headerRowDxfId="15" dataDxfId="14" headerRowBorderDxfId="12" tableBorderDxfId="13">
  <autoFilter ref="A1:L5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317.82226504629944</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78"/>
      <c r="E3" s="142"/>
      <c r="F3" s="143"/>
      <c r="G3" s="144">
        <f ca="1">IFERROR(NOW()-F3,"")</f>
        <v>45980.770690972226</v>
      </c>
      <c r="H3" s="143"/>
      <c r="I3" s="141" t="str">
        <f>IFERROR(VLOOKUP(D3,DB!A:F,6,0),"")</f>
        <v/>
      </c>
      <c r="J3" s="141" t="str">
        <f>IFERROR(VLOOKUP(D3,DB!A:G,7,0),"")</f>
        <v/>
      </c>
      <c r="K3" s="145"/>
      <c r="L3" s="146" t="str">
        <f>IFERROR(VLOOKUP(D3,DB!A:I,9,0),"")</f>
        <v/>
      </c>
    </row>
    <row r="4" spans="1:15" ht="15" customHeight="1">
      <c r="A4" s="128"/>
      <c r="B4" s="129" t="str">
        <f>IFERROR(VLOOKUP(D9,DB!A:K,11,0),"")</f>
        <v/>
      </c>
      <c r="C4" s="129"/>
      <c r="D4" s="129"/>
      <c r="E4" s="130"/>
      <c r="F4" s="127"/>
      <c r="G4" s="131">
        <f ca="1">IFERROR(NOW()-F4,"")</f>
        <v>45980.770690972226</v>
      </c>
      <c r="H4" s="127"/>
      <c r="I4" s="129" t="str">
        <f>IFERROR(VLOOKUP(D9,DB!A:F,6,0),"")</f>
        <v/>
      </c>
      <c r="J4" s="129" t="str">
        <f>IFERROR(VLOOKUP(D9,DB!A:G,7,0),"")</f>
        <v/>
      </c>
      <c r="K4" s="132"/>
      <c r="L4" s="133" t="str">
        <f>IFERROR(VLOOKUP(D9,DB!A:I,9,0),"")</f>
        <v/>
      </c>
    </row>
    <row r="5" spans="1:15" ht="15" customHeight="1">
      <c r="A5" s="128"/>
      <c r="B5" s="129" t="str">
        <f>IFERROR(VLOOKUP(D10,DB!A:K,11,0),"")</f>
        <v/>
      </c>
      <c r="C5" s="129"/>
      <c r="D5" s="129"/>
      <c r="E5" s="130"/>
      <c r="F5" s="127"/>
      <c r="G5" s="131">
        <f ca="1">IFERROR(NOW()-F5,"")</f>
        <v>45980.770690972226</v>
      </c>
      <c r="H5" s="127"/>
      <c r="I5" s="129" t="str">
        <f>IFERROR(VLOOKUP(D10,DB!A:F,6,0),"")</f>
        <v/>
      </c>
      <c r="J5" s="129" t="str">
        <f>IFERROR(VLOOKUP(D10,DB!A:G,7,0),"")</f>
        <v/>
      </c>
      <c r="K5" s="132"/>
      <c r="L5" s="133" t="str">
        <f>IFERROR(VLOOKUP(D10,DB!A:I,9,0),"")</f>
        <v/>
      </c>
    </row>
    <row r="6" spans="1:15" ht="15" customHeight="1">
      <c r="A6" s="128"/>
      <c r="B6" s="129" t="str">
        <f>IFERROR(VLOOKUP(D11,DB!A:K,11,0),"")</f>
        <v/>
      </c>
      <c r="C6" s="129"/>
      <c r="D6" s="129"/>
      <c r="E6" s="130"/>
      <c r="F6" s="127"/>
      <c r="G6" s="131">
        <f ca="1">IFERROR(NOW()-F6,"")</f>
        <v>45980.770690972226</v>
      </c>
      <c r="H6" s="127"/>
      <c r="I6" s="129" t="str">
        <f>IFERROR(VLOOKUP(D11,DB!A:F,6,0),"")</f>
        <v/>
      </c>
      <c r="J6" s="129" t="str">
        <f>IFERROR(VLOOKUP(D11,DB!A:G,7,0),"")</f>
        <v/>
      </c>
      <c r="K6" s="132"/>
      <c r="L6" s="133" t="str">
        <f>IFERROR(VLOOKUP(D11,DB!A:I,9,0),"")</f>
        <v/>
      </c>
    </row>
    <row r="7" spans="1:15" ht="15" customHeight="1">
      <c r="A7" s="128"/>
      <c r="B7" s="129" t="str">
        <f>IFERROR(VLOOKUP(D12,DB!A:K,11,0),"")</f>
        <v/>
      </c>
      <c r="C7" s="129"/>
      <c r="D7" s="129"/>
      <c r="E7" s="130"/>
      <c r="F7" s="127"/>
      <c r="G7" s="131">
        <f ca="1">IFERROR(NOW()-F7,"")</f>
        <v>45980.770690972226</v>
      </c>
      <c r="H7" s="127"/>
      <c r="I7" s="129" t="str">
        <f>IFERROR(VLOOKUP(D12,DB!A:F,6,0),"")</f>
        <v/>
      </c>
      <c r="J7" s="129" t="str">
        <f>IFERROR(VLOOKUP(D12,DB!A:G,7,0),"")</f>
        <v/>
      </c>
      <c r="K7" s="132"/>
      <c r="L7" s="133" t="str">
        <f>IFERROR(VLOOKUP(D12,DB!A:I,9,0),"")</f>
        <v/>
      </c>
    </row>
    <row r="8" spans="1:15" ht="15" customHeight="1">
      <c r="A8" s="128"/>
      <c r="B8" s="129" t="str">
        <f>IFERROR(VLOOKUP(D13,DB!A:K,11,0),"")</f>
        <v/>
      </c>
      <c r="C8" s="129"/>
      <c r="D8" s="129"/>
      <c r="E8" s="130"/>
      <c r="F8" s="127"/>
      <c r="G8" s="131">
        <f ca="1">IFERROR(NOW()-F8,"")</f>
        <v>45980.770690972226</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45980.770690972226</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45980.770690972226</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45980.770690972226</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45980.770690972226</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45980.770690972226</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45980.770690972226</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45980.770690972226</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45980.770690972226</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45980.770690972226</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45980.770690972226</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45980.770690972226</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45980.770690972226</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45980.770690972226</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45980.770690972226</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45980.770690972226</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45980.770690972226</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45980.770690972226</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45980.770690972226</v>
      </c>
      <c r="H26" s="127"/>
      <c r="I26" s="129" t="str">
        <f>IFERROR(VLOOKUP(D31,DB!A:F,6,0),"")</f>
        <v/>
      </c>
      <c r="J26" s="129" t="str">
        <f>IFERROR(VLOOKUP(D31,DB!A:G,7,0),"")</f>
        <v/>
      </c>
      <c r="K26" s="132"/>
      <c r="L26" s="133" t="str">
        <f>IFERROR(VLOOKUP(D31,DB!A:I,9,0),"")</f>
        <v/>
      </c>
    </row>
    <row r="27" spans="1:12" ht="15" customHeight="1">
      <c r="A27" s="128"/>
      <c r="B27" s="129" t="str">
        <f>IFERROR(VLOOKUP(#REF!,DB!A:K,11,0),"")</f>
        <v/>
      </c>
      <c r="C27" s="129"/>
      <c r="D27" s="129"/>
      <c r="E27" s="130"/>
      <c r="F27" s="127"/>
      <c r="G27" s="131">
        <f ca="1">IFERROR(NOW()-F27,"")</f>
        <v>45980.770690972226</v>
      </c>
      <c r="H27" s="127"/>
      <c r="I27" s="129" t="str">
        <f>IFERROR(VLOOKUP(#REF!,DB!A:F,6,0),"")</f>
        <v/>
      </c>
      <c r="J27" s="129" t="str">
        <f>IFERROR(VLOOKUP(#REF!,DB!A:G,7,0),"")</f>
        <v/>
      </c>
      <c r="K27" s="132"/>
      <c r="L27" s="133" t="str">
        <f>IFERROR(VLOOKUP(#REF!,DB!A:I,9,0),"")</f>
        <v/>
      </c>
    </row>
    <row r="28" spans="1:12" ht="15" customHeight="1">
      <c r="A28" s="128"/>
      <c r="B28" s="129" t="str">
        <f>IFERROR(VLOOKUP(#REF!,DB!A:K,11,0),"")</f>
        <v/>
      </c>
      <c r="C28" s="129"/>
      <c r="D28" s="129"/>
      <c r="E28" s="130"/>
      <c r="F28" s="127"/>
      <c r="G28" s="131">
        <f ca="1">IFERROR(NOW()-F28,"")</f>
        <v>45980.770690972226</v>
      </c>
      <c r="H28" s="127"/>
      <c r="I28" s="129" t="str">
        <f>IFERROR(VLOOKUP(#REF!,DB!A:F,6,0),"")</f>
        <v/>
      </c>
      <c r="J28" s="129" t="str">
        <f>IFERROR(VLOOKUP(#REF!,DB!A:G,7,0),"")</f>
        <v/>
      </c>
      <c r="K28" s="132"/>
      <c r="L28" s="133" t="str">
        <f>IFERROR(VLOOKUP(#REF!,DB!A:I,9,0),"")</f>
        <v/>
      </c>
    </row>
    <row r="29" spans="1:12" ht="15" customHeight="1">
      <c r="A29" s="128"/>
      <c r="B29" s="129" t="str">
        <f>IFERROR(VLOOKUP(#REF!,DB!A:K,11,0),"")</f>
        <v/>
      </c>
      <c r="C29" s="129"/>
      <c r="D29" s="129"/>
      <c r="E29" s="130"/>
      <c r="F29" s="127"/>
      <c r="G29" s="131">
        <f ca="1">IFERROR(NOW()-F29,"")</f>
        <v>45980.770690972226</v>
      </c>
      <c r="H29" s="127"/>
      <c r="I29" s="129" t="str">
        <f>IFERROR(VLOOKUP(#REF!,DB!A:F,6,0),"")</f>
        <v/>
      </c>
      <c r="J29" s="129" t="str">
        <f>IFERROR(VLOOKUP(#REF!,DB!A:G,7,0),"")</f>
        <v/>
      </c>
      <c r="K29" s="132"/>
      <c r="L29" s="133" t="str">
        <f>IFERROR(VLOOKUP(#REF!,DB!A:I,9,0),"")</f>
        <v/>
      </c>
    </row>
    <row r="30" spans="1:12" ht="15" customHeight="1">
      <c r="A30" s="128"/>
      <c r="B30" s="129" t="str">
        <f>IFERROR(VLOOKUP(#REF!,DB!A:K,11,0),"")</f>
        <v/>
      </c>
      <c r="C30" s="129"/>
      <c r="D30" s="129"/>
      <c r="E30" s="130"/>
      <c r="F30" s="127"/>
      <c r="G30" s="131">
        <f ca="1">IFERROR(NOW()-F30,"")</f>
        <v>45980.770690972226</v>
      </c>
      <c r="H30" s="127"/>
      <c r="I30" s="129" t="str">
        <f>IFERROR(VLOOKUP(#REF!,DB!A:F,6,0),"")</f>
        <v/>
      </c>
      <c r="J30" s="129" t="str">
        <f>IFERROR(VLOOKUP(#REF!,DB!A:G,7,0),"")</f>
        <v/>
      </c>
      <c r="K30" s="132"/>
      <c r="L30" s="133" t="str">
        <f>IFERROR(VLOOKUP(#REF!,DB!A:I,9,0),"")</f>
        <v/>
      </c>
    </row>
    <row r="31" spans="1:12" ht="15" customHeight="1">
      <c r="A31" s="128"/>
      <c r="B31" s="129" t="str">
        <f>IFERROR(VLOOKUP(#REF!,DB!A:K,11,0),"")</f>
        <v/>
      </c>
      <c r="C31" s="129"/>
      <c r="D31" s="129"/>
      <c r="E31" s="130"/>
      <c r="F31" s="127"/>
      <c r="G31" s="131">
        <f ca="1">IFERROR(NOW()-F31,"")</f>
        <v>45980.770690972226</v>
      </c>
      <c r="H31" s="127"/>
      <c r="I31" s="129" t="str">
        <f>IFERROR(VLOOKUP(#REF!,DB!A:F,6,0),"")</f>
        <v/>
      </c>
      <c r="J31" s="129" t="str">
        <f>IFERROR(VLOOKUP(#REF!,DB!A:G,7,0),"")</f>
        <v/>
      </c>
      <c r="K31" s="132"/>
      <c r="L31" s="133" t="str">
        <f>IFERROR(VLOOKUP(#REF!,DB!A:I,9,0),"")</f>
        <v/>
      </c>
    </row>
    <row r="32" spans="1:12" ht="15" customHeight="1">
      <c r="A32" s="128"/>
      <c r="B32" s="129" t="str">
        <f>IFERROR(VLOOKUP(D32,DB!A:K,11,0),"")</f>
        <v/>
      </c>
      <c r="C32" s="129"/>
      <c r="D32" s="129"/>
      <c r="E32" s="130"/>
      <c r="F32" s="127"/>
      <c r="G32" s="131">
        <f ca="1">IFERROR(NOW()-F32,"")</f>
        <v>45980.770690972226</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45980.770690972226</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45980.770690972226</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45980.770690972226</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45980.770690972226</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45980.770690972226</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45980.770690972226</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45980.770690972226</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45980.770690972226</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45980.770690972226</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45980.770690972226</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45980.770690972226</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45980.770690972226</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45980.770690972226</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45980.770690972226</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45980.770690972226</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45980.770690972226</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45980.770690972226</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45980.770690972226</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45980.770690972226</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45980.770690972226</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45980.770690972226</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45980.770690972226</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45980.770690972226</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45980.770690972226</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45980.770690972226</v>
      </c>
      <c r="H57" s="127"/>
      <c r="I57" s="129" t="str">
        <f>IFERROR(VLOOKUP(D57,DB!A:F,6,0),"")</f>
        <v/>
      </c>
      <c r="J57" s="129" t="str">
        <f>IFERROR(VLOOKUP(D57,DB!A:G,7,0),"")</f>
        <v/>
      </c>
      <c r="K57" s="132"/>
      <c r="L57" s="133" t="str">
        <f>IFERROR(VLOOKUP(D57,DB!A:I,9,0),"")</f>
        <v/>
      </c>
    </row>
  </sheetData>
  <customSheetViews>
    <customSheetView guid="{F6042A99-DD27-4453-835D-0834D95730CC}" filter="1" showAutoFilter="1">
      <pageMargins left="0" right="0" top="0" bottom="0" header="0" footer="0"/>
      <autoFilter ref="B1:M1" xr:uid="{7CC22AC6-44AD-4D55-9ACE-F5606063A160}"/>
    </customSheetView>
  </customSheetViews>
  <dataValidations count="2">
    <dataValidation allowBlank="1" showInputMessage="1" showErrorMessage="1" sqref="E1" xr:uid="{5DBA255D-CDD9-49FB-AD3C-AF70AB4EE696}"/>
    <dataValidation type="list" allowBlank="1" showInputMessage="1" showErrorMessage="1" sqref="E2: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5"/>
  <sheetViews>
    <sheetView workbookViewId="0">
      <pane ySplit="1" topLeftCell="A2" activePane="bottomLeft" state="frozen"/>
      <selection pane="bottomLeft"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155.7708530092641</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45980.770690972226</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45980.770690972226</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45980.770690972226</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45980.770690972226</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45980.770690972226</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45980.770690972226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45980.770690972226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45980.770690972226</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45980.770690972226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45980.770690972226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45980.770690972226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45980.770690972226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45980.770690972226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45980.770690972226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45980.770690972226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45980.770690972226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45980.770690972226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45980.770690972226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45980.770690972226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45980.770690972226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45980.770690972226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45980.770690972226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45980.770690972226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45980.770690972226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45980.770690972226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45980.770690972226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45980.770690972226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45980.770690972226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45980.770690972226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45980.770690972226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45980.770690972226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45980.770690972226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45980.770690972226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45980.770690972226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45980.770690972226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45980.770690972226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45980.770690972226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45980.770690972226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45980.770690972226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45980.770690972226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45980.770690972226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45980.770690972226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45980.770690972226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45980.770690972226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45980.770690972226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45980.770690972226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45980.770690972226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45980.770690972226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45980.770690972226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45980.770690972226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45980.770690972226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45980.770690972226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45980.770690972226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45980.770690972226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45980.770690972226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45980.770690972226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45980.770690972226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45980.770690972226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45980.770690972226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45980.770690972226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45980.770690972226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45980.770690972226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45980.770690972226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45980.770690972226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45980.770690972226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45980.770690972226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45980.770690972226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45980.770690972226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45980.770690972226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45980.770690972226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45980.770690972226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45980.770690972226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45980.770690972226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45980.770690972226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45980.770690972226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45980.770690972226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45980.770690972226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45980.770690972226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45980.770690972226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45980.770690972226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45980.770690972226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45980.770690972226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45980.770690972226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45980.770690972226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45980.770690972226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45980.770690972226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45980.770690972226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45980.770690972226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45980.770690972226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45980.770690972226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45980.770690972226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45980.770690972226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45980.770690972226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45980.770690972226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45980.770690972226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45980.770690972226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45980.770690972226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45980.770690972226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45980.770690972226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45980.770690972226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45980.770690972226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45980.770690972226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45980.770690972226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45980.770690972226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45980.770690972226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45980.770690972226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45980.770690972226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45980.770690972226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45980.770690972226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45980.770690972226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45980.770690972226</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45980.770690972226</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45980.770690972226</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45980.770690972226</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45980.770690972226</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45980.770690972226</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45980.770690972226</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45980.770690972226</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45980.770690972226</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45980.770690972226</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45980.770690972226</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45980.770690972226</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45980.770690972226</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45980.770690972226</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45980.770690972226</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45980.770690972226</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45980.770690972226</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45980.770690972226</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45980.770690972226</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45980.770690972226</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45980.770690972226</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45980.770690972226</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45980.770690972226</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45980.770690972226</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45980.770690972226</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45980.770690972226</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45980.770690972226</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45980.770690972226</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45980.770690972226</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45980.770690972226</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45980.770690972226</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45980.770690972226</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45980.770690972226</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45980.770690972226</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45980.770690972226</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45980.770690972226</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45980.770690972226</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45980.770690972226</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45980.770690972226</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45980.770690972226</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45980.770690972226</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45980.770690972226</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45980.770690972226</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45980.770690972226</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45980.770690972226</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45980.770690972226</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45980.770690972226</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45980.770690972226</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45980.770690972226</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45980.770690972226</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45980.770690972226</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45980.770690972226</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45980.770690972226</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45980.770690972226</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45980.770690972226</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45980.770690972226</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45980.770690972226</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45980.770690972226</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45980.770690972226</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45980.770690972226</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45980.770690972226</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45980.770690972226</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45980.770690972226</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45980.770690972226</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45980.770690972226</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45980.770690972226</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45980.770690972226</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45980.770690972226</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45980.770690972226</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45980.770690972226</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45980.770690972226</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45980.770690972226</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sheetData>
  <dataValidations count="2">
    <dataValidation allowBlank="1" showInputMessage="1" showErrorMessage="1" sqref="E1" xr:uid="{4D935161-CDD3-4592-B877-3FB59C99E142}"/>
    <dataValidation type="list" allowBlank="1" showInputMessage="1" showErrorMessage="1" sqref="E3:E18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7"/>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18"/>
      <c r="E2" s="18"/>
      <c r="F2" s="20"/>
      <c r="G2" s="21">
        <f t="shared" ref="G2" ca="1" si="0">IFERROR(NOW()-F2,"-")</f>
        <v>45980.770690972226</v>
      </c>
      <c r="H2" s="22"/>
      <c r="I2" s="19" t="str">
        <f>IFERROR(VLOOKUP(D2,DB!A:F,6,0),"")</f>
        <v/>
      </c>
      <c r="J2" s="18" t="str">
        <f>IFERROR(VLOOKUP(D2,DB!A:G,7,0),"")</f>
        <v/>
      </c>
      <c r="K2" s="45"/>
      <c r="L2" s="23" t="str">
        <f>IFERROR(VLOOKUP(D2,DB!A:I,9,0),"")</f>
        <v/>
      </c>
    </row>
    <row r="3" spans="1:13" ht="15" customHeight="1">
      <c r="A3" s="19"/>
      <c r="B3" s="61" t="str">
        <f>IFERROR(VLOOKUP(D3,DB!A:K,11,0),"")</f>
        <v/>
      </c>
      <c r="C3" s="18"/>
      <c r="D3" s="19"/>
      <c r="E3" s="18"/>
      <c r="F3" s="20"/>
      <c r="G3" s="21">
        <f t="shared" ref="G3:G66" ca="1" si="1">IFERROR(NOW()-F3,"-")</f>
        <v>45980.770690972226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1"/>
        <v>45980.770690972226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45980.770690972226</v>
      </c>
      <c r="H5" s="22"/>
      <c r="I5" s="19" t="str">
        <f>IFERROR(VLOOKUP(D5,DB!A:F,6,0),"")</f>
        <v/>
      </c>
      <c r="J5" s="18" t="str">
        <f>IFERROR(VLOOKUP(D5,DB!A:G,7,0),"")</f>
        <v/>
      </c>
      <c r="K5" s="45"/>
      <c r="L5" s="23" t="str">
        <f>IFERROR(VLOOKUP(D5,DB!A:I,9,0),"")</f>
        <v/>
      </c>
    </row>
    <row r="6" spans="1:13" ht="15" customHeight="1">
      <c r="A6" s="19"/>
      <c r="B6" s="61" t="str">
        <f>IFERROR(VLOOKUP(D6,DB!A:K,11,0),"")</f>
        <v/>
      </c>
      <c r="C6" s="18"/>
      <c r="D6" s="61"/>
      <c r="E6" s="18"/>
      <c r="F6" s="20"/>
      <c r="G6" s="21">
        <f t="shared" ca="1" si="1"/>
        <v>45980.770690972226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45980.770690972226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45980.770690972226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45980.770690972226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45980.770690972226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45980.770690972226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45980.770690972226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45980.770690972226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45980.770690972226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45980.770690972226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45980.770690972226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45980.770690972226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45980.770690972226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45980.770690972226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45980.770690972226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45980.770690972226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45980.770690972226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45980.770690972226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45980.770690972226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45980.770690972226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45980.770690972226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45980.770690972226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45980.770690972226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45980.770690972226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45980.770690972226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45980.770690972226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45980.770690972226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45980.770690972226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45980.770690972226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45980.770690972226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45980.770690972226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45980.770690972226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45980.770690972226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45980.770690972226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45980.770690972226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45980.770690972226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45980.770690972226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45980.770690972226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45980.770690972226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45980.770690972226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45980.770690972226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45980.770690972226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45980.770690972226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45980.770690972226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45980.770690972226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45980.770690972226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45980.770690972226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45980.770690972226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45980.770690972226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45980.770690972226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45980.770690972226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45980.770690972226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45980.770690972226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45980.770690972226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45980.770690972226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45980.770690972226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45980.770690972226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45980.770690972226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45980.770690972226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45980.770690972226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45980.770690972226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ref="G67:G130" ca="1" si="2">IFERROR(NOW()-F67,"-")</f>
        <v>45980.770690972226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2"/>
        <v>45980.770690972226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45980.770690972226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45980.770690972226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45980.770690972226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45980.770690972226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45980.770690972226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45980.770690972226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45980.770690972226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45980.770690972226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45980.770690972226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45980.770690972226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45980.770690972226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45980.770690972226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45980.770690972226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45980.770690972226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45980.770690972226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45980.770690972226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45980.770690972226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45980.770690972226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45980.770690972226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45980.770690972226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45980.770690972226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45980.770690972226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45980.770690972226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45980.770690972226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45980.770690972226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45980.770690972226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45980.770690972226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45980.770690972226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45980.770690972226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45980.770690972226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45980.770690972226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45980.770690972226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45980.770690972226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45980.770690972226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45980.770690972226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45980.770690972226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45980.770690972226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45980.770690972226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45980.770690972226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45980.770690972226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45980.770690972226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45980.770690972226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45980.770690972226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45980.770690972226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45980.770690972226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45980.770690972226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45980.770690972226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45980.770690972226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45980.770690972226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45980.770690972226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45980.770690972226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45980.770690972226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45980.770690972226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45980.770690972226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45980.770690972226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45980.770690972226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45980.770690972226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45980.770690972226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45980.770690972226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45980.770690972226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45980.770690972226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45980.770690972226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ref="G131:G194" ca="1" si="3">IFERROR(NOW()-F131,"-")</f>
        <v>45980.770690972226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3"/>
        <v>45980.770690972226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45980.770690972226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45980.770690972226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45980.770690972226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45980.770690972226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45980.770690972226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45980.770690972226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45980.770690972226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45980.770690972226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45980.770690972226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45980.770690972226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45980.770690972226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45980.770690972226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45980.770690972226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45980.770690972226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45980.770690972226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45980.770690972226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45980.770690972226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45980.770690972226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45980.770690972226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45980.770690972226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45980.770690972226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45980.770690972226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45980.770690972226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45980.770690972226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45980.770690972226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45980.770690972226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45980.770690972226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45980.770690972226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45980.770690972226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45980.770690972226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45980.770690972226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45980.770690972226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45980.770690972226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45980.770690972226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45980.770690972226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45980.770690972226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45980.770690972226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45980.770690972226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45980.770690972226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45980.770690972226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45980.770690972226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45980.770690972226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45980.770690972226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45980.770690972226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45980.770690972226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45980.770690972226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45980.770690972226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45980.770690972226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45980.770690972226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45980.770690972226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45980.770690972226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45980.770690972226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45980.770690972226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45980.770690972226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45980.770690972226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45980.770690972226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45980.770690972226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45980.770690972226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45980.770690972226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45980.770690972226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45980.770690972226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45980.770690972226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ref="G195:G258" ca="1" si="4">IFERROR(NOW()-F195,"-")</f>
        <v>45980.770690972226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4"/>
        <v>45980.770690972226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45980.770690972226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45980.770690972226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45980.770690972226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45980.770690972226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45980.770690972226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45980.770690972226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45980.770690972226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45980.770690972226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45980.770690972226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45980.770690972226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45980.770690972226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45980.770690972226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45980.770690972226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45980.770690972226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45980.770690972226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45980.770690972226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45980.770690972226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45980.770690972226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45980.770690972226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45980.770690972226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45980.770690972226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45980.770690972226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45980.770690972226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45980.770690972226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45980.770690972226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45980.770690972226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45980.770690972226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45980.770690972226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45980.770690972226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45980.770690972226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45980.770690972226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45980.770690972226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45980.770690972226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45980.770690972226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45980.770690972226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45980.770690972226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45980.770690972226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45980.770690972226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45980.770690972226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45980.770690972226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45980.770690972226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45980.770690972226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45980.770690972226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45980.770690972226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45980.770690972226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45980.770690972226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45980.770690972226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45980.770690972226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45980.770690972226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45980.770690972226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45980.770690972226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45980.770690972226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45980.770690972226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45980.770690972226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45980.770690972226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45980.770690972226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45980.770690972226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45980.770690972226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45980.770690972226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45980.770690972226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45980.770690972226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45980.770690972226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ref="G259:G322" ca="1" si="5">IFERROR(NOW()-F259,"-")</f>
        <v>45980.770690972226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5"/>
        <v>45980.770690972226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45980.770690972226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45980.770690972226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45980.770690972226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45980.770690972226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45980.770690972226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45980.770690972226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45980.770690972226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45980.770690972226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45980.770690972226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45980.770690972226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45980.770690972226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45980.770690972226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45980.770690972226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45980.770690972226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45980.770690972226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45980.770690972226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45980.770690972226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45980.770690972226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45980.770690972226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45980.770690972226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45980.770690972226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45980.770690972226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45980.770690972226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45980.770690972226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45980.770690972226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45980.770690972226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45980.770690972226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45980.770690972226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45980.770690972226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45980.770690972226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45980.770690972226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45980.770690972226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45980.770690972226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45980.770690972226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45980.770690972226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45980.770690972226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45980.770690972226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45980.770690972226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45980.770690972226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45980.770690972226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45980.770690972226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45980.770690972226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45980.770690972226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45980.770690972226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45980.770690972226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45980.770690972226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45980.770690972226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45980.770690972226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45980.770690972226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45980.770690972226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45980.770690972226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45980.770690972226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45980.770690972226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45980.770690972226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45980.770690972226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45980.770690972226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45980.770690972226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45980.770690972226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45980.770690972226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45980.770690972226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45980.770690972226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45980.770690972226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ref="G323:G386" ca="1" si="6">IFERROR(NOW()-F323,"-")</f>
        <v>45980.770690972226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6"/>
        <v>45980.770690972226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45980.770690972226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45980.770690972226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45980.770690972226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45980.770690972226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45980.770690972226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45980.770690972226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45980.770690972226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45980.770690972226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45980.770690972226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45980.770690972226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45980.770690972226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45980.770690972226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45980.770690972226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45980.770690972226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45980.770690972226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45980.770690972226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45980.770690972226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45980.770690972226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45980.770690972226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45980.770690972226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45980.770690972226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45980.770690972226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45980.770690972226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45980.770690972226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45980.770690972226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45980.770690972226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45980.770690972226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45980.770690972226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45980.770690972226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45980.770690972226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45980.770690972226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45980.770690972226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45980.770690972226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45980.770690972226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45980.770690972226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45980.770690972226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45980.770690972226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45980.770690972226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45980.770690972226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45980.770690972226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45980.770690972226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45980.770690972226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45980.770690972226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45980.770690972226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45980.770690972226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45980.770690972226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45980.770690972226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45980.770690972226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45980.770690972226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45980.770690972226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45980.770690972226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45980.770690972226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45980.770690972226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45980.770690972226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45980.770690972226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45980.770690972226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45980.770690972226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45980.770690972226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45980.770690972226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45980.770690972226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45980.770690972226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45980.770690972226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ref="G387:G450" ca="1" si="7">IFERROR(NOW()-F387,"-")</f>
        <v>45980.770690972226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7"/>
        <v>45980.770690972226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45980.770690972226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45980.770690972226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45980.770690972226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45980.770690972226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45980.770690972226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45980.770690972226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45980.770690972226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45980.770690972226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45980.770690972226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45980.770690972226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45980.770690972226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45980.770690972226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45980.770690972226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45980.770690972226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45980.770690972226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45980.770690972226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45980.770690972226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45980.770690972226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45980.770690972226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45980.770690972226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45980.770690972226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45980.770690972226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45980.770690972226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45980.770690972226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45980.770690972226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45980.770690972226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45980.770690972226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45980.770690972226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45980.770690972226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45980.770690972226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45980.770690972226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45980.770690972226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45980.770690972226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45980.770690972226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45980.770690972226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45980.770690972226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45980.770690972226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45980.770690972226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45980.770690972226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45980.770690972226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45980.770690972226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45980.770690972226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45980.770690972226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45980.770690972226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45980.770690972226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45980.770690972226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45980.770690972226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45980.770690972226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45980.770690972226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45980.770690972226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45980.770690972226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45980.770690972226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45980.770690972226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45980.770690972226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45980.770690972226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45980.770690972226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45980.770690972226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45980.770690972226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45980.770690972226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45980.770690972226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45980.770690972226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45980.770690972226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ref="G451:G514" ca="1" si="8">IFERROR(NOW()-F451,"-")</f>
        <v>45980.770690972226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8"/>
        <v>45980.770690972226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45980.770690972226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45980.770690972226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45980.770690972226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45980.770690972226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45980.770690972226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45980.770690972226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45980.770690972226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45980.770690972226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45980.770690972226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45980.770690972226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45980.770690972226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45980.770690972226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45980.770690972226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45980.770690972226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45980.770690972226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45980.770690972226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45980.770690972226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45980.770690972226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45980.770690972226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45980.770690972226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45980.770690972226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45980.770690972226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45980.770690972226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45980.770690972226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45980.770690972226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45980.770690972226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45980.770690972226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45980.770690972226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45980.770690972226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45980.770690972226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45980.770690972226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45980.770690972226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45980.770690972226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45980.770690972226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45980.770690972226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45980.770690972226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45980.770690972226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45980.770690972226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45980.770690972226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45980.770690972226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45980.770690972226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45980.770690972226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45980.770690972226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45980.770690972226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45980.770690972226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45980.770690972226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45980.770690972226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45980.770690972226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45980.770690972226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45980.770690972226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45980.770690972226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45980.770690972226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45980.770690972226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45980.770690972226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45980.770690972226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45980.770690972226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45980.770690972226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45980.770690972226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45980.770690972226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45980.770690972226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45980.770690972226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45980.770690972226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ref="G515:G578" ca="1" si="9">IFERROR(NOW()-F515,"-")</f>
        <v>45980.770690972226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9"/>
        <v>45980.770690972226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45980.770690972226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45980.770690972226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45980.770690972226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45980.770690972226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45980.770690972226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45980.770690972226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45980.770690972226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45980.770690972226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45980.770690972226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45980.770690972226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45980.770690972226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45980.770690972226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45980.770690972226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45980.770690972226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45980.770690972226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45980.770690972226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45980.770690972226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45980.770690972226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45980.770690972226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45980.770690972226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45980.770690972226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45980.770690972226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45980.770690972226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45980.770690972226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45980.770690972226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45980.770690972226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45980.770690972226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45980.770690972226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45980.770690972226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45980.770690972226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45980.770690972226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45980.770690972226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45980.770690972226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45980.770690972226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45980.770690972226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45980.770690972226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45980.770690972226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45980.770690972226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45980.770690972226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45980.770690972226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45980.770690972226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45980.770690972226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45980.770690972226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45980.770690972226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45980.770690972226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45980.770690972226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45980.770690972226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45980.770690972226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45980.770690972226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45980.770690972226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45980.770690972226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45980.770690972226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45980.770690972226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45980.770690972226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45980.770690972226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45980.770690972226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45980.770690972226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45980.770690972226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45980.770690972226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45980.770690972226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45980.770690972226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45980.770690972226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ref="G579:G642" ca="1" si="10">IFERROR(NOW()-F579,"-")</f>
        <v>45980.770690972226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10"/>
        <v>45980.770690972226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45980.770690972226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45980.770690972226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45980.770690972226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45980.770690972226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45980.770690972226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45980.770690972226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45980.770690972226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45980.770690972226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45980.770690972226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45980.770690972226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45980.770690972226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45980.770690972226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45980.770690972226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45980.770690972226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45980.770690972226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45980.770690972226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45980.770690972226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45980.770690972226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45980.770690972226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45980.770690972226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45980.770690972226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45980.770690972226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45980.770690972226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45980.770690972226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45980.770690972226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45980.770690972226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45980.770690972226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45980.770690972226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45980.770690972226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45980.770690972226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45980.770690972226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45980.770690972226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45980.770690972226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45980.770690972226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45980.770690972226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45980.770690972226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45980.770690972226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45980.770690972226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45980.770690972226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45980.770690972226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45980.770690972226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45980.770690972226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45980.770690972226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45980.770690972226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45980.770690972226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45980.770690972226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45980.770690972226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45980.770690972226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45980.770690972226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45980.770690972226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45980.770690972226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45980.770690972226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45980.770690972226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45980.770690972226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45980.770690972226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45980.770690972226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45980.770690972226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45980.770690972226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45980.770690972226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45980.770690972226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45980.770690972226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45980.770690972226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ref="G643:G706" ca="1" si="11">IFERROR(NOW()-F643,"-")</f>
        <v>45980.770690972226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1"/>
        <v>45980.770690972226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45980.770690972226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45980.770690972226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45980.770690972226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45980.770690972226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45980.770690972226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45980.770690972226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45980.770690972226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45980.770690972226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45980.770690972226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45980.770690972226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45980.770690972226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45980.770690972226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45980.770690972226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45980.770690972226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45980.770690972226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45980.770690972226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45980.770690972226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45980.770690972226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45980.770690972226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45980.770690972226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45980.770690972226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45980.770690972226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45980.770690972226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45980.770690972226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45980.770690972226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45980.770690972226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45980.770690972226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45980.770690972226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45980.770690972226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45980.770690972226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45980.770690972226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45980.770690972226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45980.770690972226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45980.770690972226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45980.770690972226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45980.770690972226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45980.770690972226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45980.770690972226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45980.770690972226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45980.770690972226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45980.770690972226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45980.770690972226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45980.770690972226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45980.770690972226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45980.770690972226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45980.770690972226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45980.770690972226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45980.770690972226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45980.770690972226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45980.770690972226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45980.770690972226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45980.770690972226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45980.770690972226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45980.770690972226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45980.770690972226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45980.770690972226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45980.770690972226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45980.770690972226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45980.770690972226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45980.770690972226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45980.770690972226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45980.770690972226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ref="G707:G770" ca="1" si="12">IFERROR(NOW()-F707,"-")</f>
        <v>45980.770690972226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2"/>
        <v>45980.770690972226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45980.770690972226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45980.770690972226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45980.770690972226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45980.770690972226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45980.770690972226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45980.770690972226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45980.770690972226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45980.770690972226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45980.770690972226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45980.770690972226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45980.770690972226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45980.770690972226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45980.770690972226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45980.770690972226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45980.770690972226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45980.770690972226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45980.770690972226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45980.770690972226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45980.770690972226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45980.770690972226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45980.770690972226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45980.770690972226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45980.770690972226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45980.770690972226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45980.770690972226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45980.770690972226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45980.770690972226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45980.770690972226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45980.770690972226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45980.770690972226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45980.770690972226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45980.770690972226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45980.770690972226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45980.770690972226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45980.770690972226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45980.770690972226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45980.770690972226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45980.770690972226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45980.770690972226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45980.770690972226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45980.770690972226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45980.770690972226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45980.770690972226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45980.770690972226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45980.770690972226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45980.770690972226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45980.770690972226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45980.770690972226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45980.770690972226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45980.770690972226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45980.770690972226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45980.770690972226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45980.770690972226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45980.770690972226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45980.770690972226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45980.770690972226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45980.770690972226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45980.770690972226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45980.770690972226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45980.770690972226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45980.770690972226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45980.770690972226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ref="G771:G834" ca="1" si="13">IFERROR(NOW()-F771,"-")</f>
        <v>45980.770690972226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3"/>
        <v>45980.770690972226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45980.770690972226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45980.770690972226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45980.770690972226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45980.770690972226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45980.770690972226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45980.770690972226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45980.770690972226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45980.770690972226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45980.770690972226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45980.770690972226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45980.770690972226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45980.770690972226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45980.770690972226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45980.770690972226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45980.770690972226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45980.770690972226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45980.770690972226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45980.770690972226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45980.770690972226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45980.770690972226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45980.770690972226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45980.770690972226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45980.770690972226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45980.770690972226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45980.770690972226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45980.770690972226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45980.770690972226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45980.770690972226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45980.770690972226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45980.770690972226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45980.770690972226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45980.770690972226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45980.770690972226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45980.770690972226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45980.770690972226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45980.770690972226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45980.770690972226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45980.770690972226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45980.770690972226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45980.770690972226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45980.770690972226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45980.770690972226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45980.770690972226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45980.770690972226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45980.770690972226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45980.770690972226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45980.770690972226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45980.770690972226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45980.770690972226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45980.770690972226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45980.770690972226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45980.770690972226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45980.770690972226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45980.770690972226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45980.770690972226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45980.770690972226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45980.770690972226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45980.770690972226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45980.770690972226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45980.770690972226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45980.770690972226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45980.770690972226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ref="G835:G898" ca="1" si="14">IFERROR(NOW()-F835,"-")</f>
        <v>45980.770690972226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4"/>
        <v>45980.770690972226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45980.770690972226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45980.770690972226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45980.770690972226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45980.770690972226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45980.770690972226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45980.770690972226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45980.770690972226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45980.770690972226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45980.770690972226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45980.770690972226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45980.770690972226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45980.770690972226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45980.770690972226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45980.770690972226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45980.770690972226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45980.770690972226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45980.770690972226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45980.770690972226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45980.770690972226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45980.770690972226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45980.770690972226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45980.770690972226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45980.770690972226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45980.770690972226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45980.770690972226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45980.770690972226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45980.770690972226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45980.770690972226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45980.770690972226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45980.770690972226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45980.770690972226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45980.770690972226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45980.770690972226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45980.770690972226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45980.770690972226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45980.770690972226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45980.770690972226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45980.770690972226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45980.770690972226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45980.770690972226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45980.770690972226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45980.770690972226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45980.770690972226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45980.770690972226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45980.770690972226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45980.770690972226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45980.770690972226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45980.770690972226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45980.770690972226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45980.770690972226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45980.770690972226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45980.770690972226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45980.770690972226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45980.770690972226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45980.770690972226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45980.770690972226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45980.770690972226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45980.770690972226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45980.770690972226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45980.770690972226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45980.770690972226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45980.770690972226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ref="G899:G962" ca="1" si="15">IFERROR(NOW()-F899,"-")</f>
        <v>45980.770690972226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5"/>
        <v>45980.770690972226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45980.770690972226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45980.770690972226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45980.770690972226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45980.770690972226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45980.770690972226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45980.770690972226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45980.770690972226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45980.770690972226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45980.770690972226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45980.770690972226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45980.770690972226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45980.770690972226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45980.770690972226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45980.770690972226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45980.770690972226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45980.770690972226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45980.770690972226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45980.770690972226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45980.770690972226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45980.770690972226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45980.770690972226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45980.770690972226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45980.770690972226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45980.770690972226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45980.770690972226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45980.770690972226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45980.770690972226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45980.770690972226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45980.770690972226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45980.770690972226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45980.770690972226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45980.770690972226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45980.770690972226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45980.770690972226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45980.770690972226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45980.770690972226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45980.770690972226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45980.770690972226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45980.770690972226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45980.770690972226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45980.770690972226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45980.770690972226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45980.770690972226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45980.770690972226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45980.770690972226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45980.770690972226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45980.770690972226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45980.770690972226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45980.770690972226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45980.770690972226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45980.770690972226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45980.770690972226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45980.770690972226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45980.770690972226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45980.770690972226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45980.770690972226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45980.770690972226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45980.770690972226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45980.770690972226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45980.770690972226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45980.770690972226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45980.770690972226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ref="G963:G977" ca="1" si="16">IFERROR(NOW()-F963,"-")</f>
        <v>45980.770690972226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6"/>
        <v>45980.770690972226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45980.770690972226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45980.770690972226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45980.770690972226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45980.770690972226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45980.770690972226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45980.770690972226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45980.770690972226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45980.770690972226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45980.770690972226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45980.770690972226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45980.770690972226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45980.770690972226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45980.770690972226</v>
      </c>
      <c r="H977" s="22"/>
      <c r="I977" s="19" t="str">
        <f>IFERROR(VLOOKUP(D977,DB!A:F,6,0),"")</f>
        <v/>
      </c>
      <c r="J977" s="18" t="str">
        <f>IFERROR(VLOOKUP(D977,DB!A:G,7,0),"")</f>
        <v/>
      </c>
      <c r="K977" s="45"/>
      <c r="L977" s="23" t="str">
        <f>IFERROR(VLOOKUP(D977,DB!A:I,9,0),"")</f>
        <v/>
      </c>
    </row>
  </sheetData>
  <dataValidations count="2">
    <dataValidation allowBlank="1" showInputMessage="1" showErrorMessage="1" sqref="E1" xr:uid="{5914219A-CB83-432D-936A-CC0CB6F3982A}"/>
    <dataValidation type="list" allowBlank="1" showInputMessage="1" showErrorMessage="1" sqref="E2:E97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1"/>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39105</v>
      </c>
      <c r="B2" s="91" t="str">
        <f>IFERROR(VLOOKUP(D2,DB!A:K,11,0),"")</f>
        <v>R4</v>
      </c>
      <c r="C2" s="93">
        <v>1</v>
      </c>
      <c r="D2" s="91" t="s">
        <v>35092</v>
      </c>
      <c r="E2" s="94" t="s">
        <v>39021</v>
      </c>
      <c r="F2" s="95">
        <v>45703.480717592596</v>
      </c>
      <c r="G2" s="96">
        <f ca="1">IFERROR(NOW()-F2,"")</f>
        <v>277.28997337962937</v>
      </c>
      <c r="H2" s="95">
        <v>45703.474768518521</v>
      </c>
      <c r="I2" s="95" t="str">
        <f>IFERROR(VLOOKUP(D2,DB!A:F,6,0),"")</f>
        <v>SCECO</v>
      </c>
      <c r="J2" s="95" t="str">
        <f>IFERROR(VLOOKUP(D2,DB!A:G,7,0),"")</f>
        <v>Dead</v>
      </c>
      <c r="K2" s="97" t="s">
        <v>39106</v>
      </c>
      <c r="L2" s="91" t="str">
        <f>IFERROR(VLOOKUP(D2,DB!A:I,9,0),"")</f>
        <v>Latis</v>
      </c>
    </row>
    <row r="3" spans="1:16" ht="15" customHeight="1">
      <c r="A3" s="113"/>
      <c r="B3" s="113" t="str">
        <f>IFERROR(VLOOKUP(D3,DB!A:K,11,0),"")</f>
        <v/>
      </c>
      <c r="C3" s="93"/>
      <c r="D3" s="91"/>
      <c r="E3" s="94"/>
      <c r="F3" s="95"/>
      <c r="G3" s="96">
        <f t="shared" ref="G3:G51" ca="1" si="0">IFERROR(NOW()-F3,"")</f>
        <v>45980.770690972226</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t="shared" ca="1" si="0"/>
        <v>45980.770690972226</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45980.770690972226</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45980.770690972226</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45980.770690972226</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45980.770690972226</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45980.770690972226</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45980.770690972226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45980.770690972226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45980.770690972226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45980.770690972226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45980.770690972226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147"/>
      <c r="E15" s="94"/>
      <c r="F15" s="95"/>
      <c r="G15" s="96">
        <f t="shared" ca="1" si="0"/>
        <v>45980.770690972226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45980.770690972226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45980.770690972226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45980.770690972226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45980.770690972226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45980.770690972226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45980.770690972226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45980.770690972226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45980.770690972226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45980.770690972226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45980.770690972226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45980.770690972226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45980.770690972226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45980.770690972226</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45980.770690972226</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45980.770690972226</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45980.770690972226</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45980.770690972226</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45980.770690972226</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45980.770690972226</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45980.770690972226</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45980.770690972226</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45980.770690972226</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45980.770690972226</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45980.770690972226</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45980.770690972226</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45980.770690972226</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45980.770690972226</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45980.770690972226</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45980.770690972226</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45980.770690972226</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45980.770690972226</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45980.770690972226</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45980.770690972226</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45980.770690972226</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45980.770690972226</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45980.770690972226</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ref="G52:G115" ca="1" si="1">IFERROR(NOW()-F52,"")</f>
        <v>45980.770690972226</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45980.770690972226</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45980.770690972226</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45980.770690972226</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45980.770690972226</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45980.770690972226</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45980.770690972226</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45980.770690972226</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45980.770690972226</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45980.770690972226</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45980.770690972226</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45980.770690972226</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45980.770690972226</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45980.770690972226</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45980.770690972226</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45980.770690972226</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45980.770690972226</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45980.770690972226</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45980.770690972226</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45980.770690972226</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45980.770690972226</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45980.770690972226</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45980.770690972226</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45980.770690972226</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45980.770690972226</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45980.770690972226</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45980.770690972226</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45980.770690972226</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45980.770690972226</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45980.770690972226</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45980.770690972226</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45980.770690972226</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45980.770690972226</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45980.770690972226</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45980.770690972226</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45980.770690972226</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45980.770690972226</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45980.770690972226</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45980.770690972226</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45980.770690972226</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45980.770690972226</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45980.770690972226</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45980.770690972226</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45980.770690972226</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45980.770690972226</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45980.770690972226</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45980.770690972226</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45980.770690972226</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45980.770690972226</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45980.770690972226</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45980.770690972226</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45980.770690972226</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45980.770690972226</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45980.770690972226</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45980.770690972226</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45980.770690972226</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45980.770690972226</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45980.770690972226</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45980.770690972226</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45980.770690972226</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45980.770690972226</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45980.770690972226</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45980.770690972226</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45980.770690972226</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ref="G116:G179" ca="1" si="2">IFERROR(NOW()-F116,"")</f>
        <v>45980.770690972226</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45980.770690972226</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45980.770690972226</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45980.770690972226</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45980.770690972226</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45980.770690972226</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45980.770690972226</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45980.770690972226</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45980.770690972226</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45980.770690972226</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45980.770690972226</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45980.770690972226</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45980.770690972226</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45980.770690972226</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45980.770690972226</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45980.770690972226</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45980.770690972226</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45980.770690972226</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45980.770690972226</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45980.770690972226</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45980.770690972226</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45980.770690972226</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45980.770690972226</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45980.770690972226</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45980.770690972226</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45980.770690972226</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45980.770690972226</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45980.770690972226</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45980.770690972226</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45980.770690972226</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45980.770690972226</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45980.770690972226</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45980.770690972226</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45980.770690972226</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45980.770690972226</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45980.770690972226</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45980.770690972226</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45980.770690972226</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45980.770690972226</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45980.770690972226</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45980.770690972226</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45980.770690972226</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45980.770690972226</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45980.770690972226</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45980.770690972226</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45980.770690972226</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45980.770690972226</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45980.770690972226</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45980.770690972226</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45980.770690972226</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45980.770690972226</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45980.770690972226</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45980.770690972226</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45980.770690972226</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45980.770690972226</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45980.770690972226</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45980.770690972226</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45980.770690972226</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45980.770690972226</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45980.770690972226</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45980.770690972226</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45980.770690972226</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45980.770690972226</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45980.770690972226</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ref="G180:G243" ca="1" si="3">IFERROR(NOW()-F180,"")</f>
        <v>45980.770690972226</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45980.770690972226</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45980.770690972226</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45980.770690972226</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45980.770690972226</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45980.770690972226</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45980.770690972226</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45980.770690972226</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45980.770690972226</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45980.770690972226</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45980.770690972226</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45980.770690972226</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45980.770690972226</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45980.770690972226</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45980.770690972226</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45980.770690972226</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45980.770690972226</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45980.770690972226</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45980.770690972226</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45980.770690972226</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45980.770690972226</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45980.770690972226</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45980.770690972226</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45980.770690972226</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45980.770690972226</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45980.770690972226</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45980.770690972226</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45980.770690972226</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45980.770690972226</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45980.770690972226</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45980.770690972226</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45980.770690972226</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45980.770690972226</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45980.770690972226</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45980.770690972226</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45980.770690972226</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45980.770690972226</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45980.770690972226</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45980.770690972226</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45980.770690972226</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45980.770690972226</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45980.770690972226</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45980.770690972226</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45980.770690972226</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45980.770690972226</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45980.770690972226</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45980.770690972226</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45980.770690972226</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45980.770690972226</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45980.770690972226</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45980.770690972226</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45980.770690972226</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45980.770690972226</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45980.770690972226</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45980.770690972226</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45980.770690972226</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45980.770690972226</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45980.770690972226</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45980.770690972226</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45980.770690972226</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45980.770690972226</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45980.770690972226</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45980.770690972226</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45980.770690972226</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ref="G244:G307" ca="1" si="4">IFERROR(NOW()-F244,"")</f>
        <v>45980.770690972226</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45980.770690972226</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45980.770690972226</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45980.770690972226</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45980.770690972226</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45980.770690972226</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45980.770690972226</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45980.770690972226</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45980.770690972226</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45980.770690972226</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45980.770690972226</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45980.770690972226</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45980.770690972226</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45980.770690972226</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45980.770690972226</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45980.770690972226</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45980.770690972226</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45980.770690972226</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45980.770690972226</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45980.770690972226</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45980.770690972226</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45980.770690972226</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45980.770690972226</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45980.770690972226</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45980.770690972226</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45980.770690972226</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45980.770690972226</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45980.770690972226</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45980.770690972226</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45980.770690972226</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45980.770690972226</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45980.770690972226</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45980.770690972226</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45980.770690972226</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45980.770690972226</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45980.770690972226</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45980.770690972226</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45980.770690972226</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45980.770690972226</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45980.770690972226</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45980.770690972226</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45980.770690972226</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45980.770690972226</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45980.770690972226</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45980.770690972226</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45980.770690972226</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45980.770690972226</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45980.770690972226</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45980.770690972226</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45980.770690972226</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45980.770690972226</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45980.770690972226</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45980.770690972226</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45980.770690972226</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45980.770690972226</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45980.770690972226</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45980.770690972226</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45980.770690972226</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45980.770690972226</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45980.770690972226</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45980.770690972226</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45980.770690972226</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45980.770690972226</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45980.770690972226</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ref="G308:G371" ca="1" si="5">IFERROR(NOW()-F308,"")</f>
        <v>45980.770690972226</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45980.770690972226</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45980.770690972226</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45980.770690972226</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45980.770690972226</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45980.770690972226</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45980.770690972226</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45980.770690972226</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45980.770690972226</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45980.770690972226</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45980.770690972226</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45980.770690972226</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45980.770690972226</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45980.770690972226</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45980.770690972226</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45980.770690972226</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45980.770690972226</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45980.770690972226</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45980.770690972226</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45980.770690972226</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45980.770690972226</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45980.770690972226</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45980.770690972226</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45980.770690972226</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45980.770690972226</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45980.770690972226</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45980.770690972226</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45980.770690972226</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45980.770690972226</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45980.770690972226</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45980.770690972226</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45980.770690972226</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45980.770690972226</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45980.770690972226</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45980.770690972226</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45980.770690972226</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45980.770690972226</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45980.770690972226</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45980.770690972226</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45980.770690972226</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45980.770690972226</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45980.770690972226</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45980.770690972226</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45980.770690972226</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45980.770690972226</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45980.770690972226</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45980.770690972226</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45980.770690972226</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45980.770690972226</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45980.770690972226</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45980.770690972226</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45980.770690972226</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45980.770690972226</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45980.770690972226</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45980.770690972226</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45980.770690972226</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45980.770690972226</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45980.770690972226</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45980.770690972226</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45980.770690972226</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45980.770690972226</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45980.770690972226</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45980.770690972226</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45980.770690972226</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ref="G372:G435" ca="1" si="6">IFERROR(NOW()-F372,"")</f>
        <v>45980.770690972226</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45980.770690972226</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45980.770690972226</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45980.770690972226</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45980.770690972226</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45980.770690972226</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45980.770690972226</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45980.770690972226</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45980.770690972226</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45980.770690972226</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45980.770690972226</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45980.770690972226</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45980.770690972226</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45980.770690972226</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45980.770690972226</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45980.770690972226</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45980.770690972226</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45980.770690972226</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45980.770690972226</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45980.770690972226</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45980.770690972226</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45980.770690972226</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45980.770690972226</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45980.770690972226</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45980.770690972226</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45980.770690972226</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45980.770690972226</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45980.770690972226</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45980.770690972226</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45980.770690972226</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45980.770690972226</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45980.770690972226</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45980.770690972226</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45980.770690972226</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45980.770690972226</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45980.770690972226</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45980.770690972226</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45980.770690972226</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45980.770690972226</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45980.770690972226</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45980.770690972226</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45980.770690972226</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45980.770690972226</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45980.770690972226</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45980.770690972226</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45980.770690972226</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45980.770690972226</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45980.770690972226</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45980.770690972226</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45980.770690972226</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45980.770690972226</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45980.770690972226</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45980.770690972226</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45980.770690972226</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45980.770690972226</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45980.770690972226</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45980.770690972226</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45980.770690972226</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45980.770690972226</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45980.770690972226</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45980.770690972226</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45980.770690972226</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45980.770690972226</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45980.770690972226</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ref="G436:G481" ca="1" si="7">IFERROR(NOW()-F436,"")</f>
        <v>45980.770690972226</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45980.770690972226</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45980.770690972226</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45980.770690972226</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45980.770690972226</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45980.770690972226</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45980.770690972226</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45980.770690972226</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45980.770690972226</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45980.770690972226</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45980.770690972226</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45980.770690972226</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45980.770690972226</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45980.770690972226</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45980.770690972226</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45980.770690972226</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45980.770690972226</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45980.770690972226</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45980.770690972226</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45980.770690972226</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45980.770690972226</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45980.770690972226</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45980.770690972226</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45980.770690972226</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45980.770690972226</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45980.770690972226</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45980.770690972226</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45980.770690972226</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45980.770690972226</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45980.770690972226</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45980.770690972226</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45980.770690972226</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45980.770690972226</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45980.770690972226</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45980.770690972226</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45980.770690972226</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45980.770690972226</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45980.770690972226</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45980.770690972226</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45980.770690972226</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45980.770690972226</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45980.770690972226</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45980.770690972226</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45980.770690972226</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45980.770690972226</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45980.770690972226</v>
      </c>
      <c r="H481" s="95"/>
      <c r="I481" s="113" t="str">
        <f>IFERROR(VLOOKUP(D481,DB!A:F,6,0),"")</f>
        <v/>
      </c>
      <c r="J481" s="113" t="str">
        <f>IFERROR(VLOOKUP(D481,DB!A:G,7,0),"")</f>
        <v/>
      </c>
      <c r="K481" s="97"/>
      <c r="L481" s="91" t="str">
        <f>IFERROR(VLOOKUP(D481,DB!A:I,9,0),"")</f>
        <v/>
      </c>
    </row>
  </sheetData>
  <dataValidations count="2">
    <dataValidation allowBlank="1" showInputMessage="1" showErrorMessage="1" sqref="E1" xr:uid="{A4F81451-56CC-4543-9497-104C4E44EE4B}"/>
    <dataValidation type="list" allowBlank="1" showInputMessage="1" showErrorMessage="1" sqref="E2:E48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68"/>
  <sheetViews>
    <sheetView tabSelected="1" workbookViewId="0">
      <selection activeCell="K6" sqref="K6"/>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10.699218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39107</v>
      </c>
      <c r="B2" s="37" t="str">
        <f>IFERROR(VLOOKUP(D2,DB!A:K,11,0),"")</f>
        <v>R5</v>
      </c>
      <c r="C2" s="37">
        <v>3</v>
      </c>
      <c r="D2" s="106" t="s">
        <v>36011</v>
      </c>
      <c r="E2" s="37" t="s">
        <v>39021</v>
      </c>
      <c r="F2" s="38">
        <v>45891.832060185188</v>
      </c>
      <c r="G2" s="108">
        <f ca="1">IFERROR(NOW()-F2,"")</f>
        <v>88.938630787037255</v>
      </c>
      <c r="H2" s="38">
        <v>45891.790393518517</v>
      </c>
      <c r="I2" s="37" t="str">
        <f>IFERROR(VLOOKUP(D2,DB!A:F,6,0),"")</f>
        <v>Generator-SG</v>
      </c>
      <c r="J2" s="37" t="str">
        <f>IFERROR(VLOOKUP(D2,DB!A:G,7,0),"")</f>
        <v>Vandalized</v>
      </c>
      <c r="K2" s="37" t="s">
        <v>39108</v>
      </c>
      <c r="L2" s="37" t="str">
        <f>IFERROR(VLOOKUP(D2,DB!A:I,9,0),"")</f>
        <v>Latis</v>
      </c>
      <c r="M2" s="105"/>
    </row>
    <row r="3" spans="1:13" ht="30">
      <c r="A3" s="37" t="s">
        <v>39109</v>
      </c>
      <c r="B3" s="37" t="str">
        <f>IFERROR(VLOOKUP(D3,DB!A:K,11,0),"")</f>
        <v>R5</v>
      </c>
      <c r="C3" s="37">
        <v>1</v>
      </c>
      <c r="D3" s="37" t="s">
        <v>33268</v>
      </c>
      <c r="E3" s="37" t="s">
        <v>39100</v>
      </c>
      <c r="F3" s="38">
        <v>45926.188877314817</v>
      </c>
      <c r="G3" s="108">
        <f t="shared" ref="G3" ca="1" si="0">IFERROR(NOW()-F3,"")</f>
        <v>54.581813657408929</v>
      </c>
      <c r="H3" s="38">
        <v>45926.158159722225</v>
      </c>
      <c r="I3" s="37" t="str">
        <f>IFERROR(VLOOKUP(D3,DB!A:F,6,0),"")</f>
        <v>SCECO</v>
      </c>
      <c r="J3" s="37" t="str">
        <f>IFERROR(VLOOKUP(D3,DB!A:G,7,0),"")</f>
        <v>Good</v>
      </c>
      <c r="K3" s="37" t="s">
        <v>39110</v>
      </c>
      <c r="L3" s="37" t="str">
        <f>IFERROR(VLOOKUP(D3,DB!A:I,9,0),"")</f>
        <v>Latis</v>
      </c>
      <c r="M3" s="105"/>
    </row>
    <row r="4" spans="1:13" ht="48" customHeight="1">
      <c r="A4" s="109" t="s">
        <v>39111</v>
      </c>
      <c r="B4" s="109" t="str">
        <f>IFERROR(VLOOKUP(D4,DB!A:K,11,0),"")</f>
        <v>R5</v>
      </c>
      <c r="C4" s="109">
        <v>1</v>
      </c>
      <c r="D4" s="109" t="s">
        <v>34758</v>
      </c>
      <c r="E4" s="109" t="s">
        <v>39100</v>
      </c>
      <c r="F4" s="110">
        <v>45948.661111111112</v>
      </c>
      <c r="G4" s="111">
        <f t="shared" ref="G4" ca="1" si="1">IFERROR(NOW()-F4,"")</f>
        <v>32.109579861113161</v>
      </c>
      <c r="H4" s="110">
        <v>45948.661111111112</v>
      </c>
      <c r="I4" s="109" t="str">
        <f>IFERROR(VLOOKUP(D4,DB!A:F,6,0),"")</f>
        <v>SCECO</v>
      </c>
      <c r="J4" s="109" t="str">
        <f>IFERROR(VLOOKUP(D4,DB!A:G,7,0),"")</f>
        <v>Dead</v>
      </c>
      <c r="K4" s="109" t="s">
        <v>39112</v>
      </c>
      <c r="L4" s="109" t="str">
        <f>IFERROR(VLOOKUP(D4,DB!A:I,9,0),"")</f>
        <v>Latis</v>
      </c>
    </row>
    <row r="5" spans="1:13" s="105" customFormat="1">
      <c r="A5" s="109" t="s">
        <v>39113</v>
      </c>
      <c r="B5" s="109" t="str">
        <f>IFERROR(VLOOKUP(D5,DB!A:K,11,0),"")</f>
        <v>R5</v>
      </c>
      <c r="C5" s="109">
        <v>1</v>
      </c>
      <c r="D5" s="109" t="s">
        <v>33371</v>
      </c>
      <c r="E5" s="109" t="s">
        <v>39021</v>
      </c>
      <c r="F5" s="135">
        <v>45977.514803240738</v>
      </c>
      <c r="G5" s="111">
        <f ca="1">IFERROR(NOW()-F5,"")</f>
        <v>3.2558877314877464</v>
      </c>
      <c r="H5" s="135">
        <v>45977.468807870369</v>
      </c>
      <c r="I5" s="109" t="str">
        <f>IFERROR(VLOOKUP(D5,DB!A:F,6,0),"")</f>
        <v>SCECO</v>
      </c>
      <c r="J5" s="109" t="str">
        <f>IFERROR(VLOOKUP(D5,DB!A:G,7,0),"")</f>
        <v>Weak</v>
      </c>
      <c r="K5" s="109" t="s">
        <v>39114</v>
      </c>
      <c r="L5" s="109" t="str">
        <f>IFERROR(VLOOKUP(D5,DB!A:I,9,0),"")</f>
        <v>Latis</v>
      </c>
    </row>
    <row r="6" spans="1:13">
      <c r="A6" s="109" t="s">
        <v>39113</v>
      </c>
      <c r="B6" s="109" t="str">
        <f>IFERROR(VLOOKUP(D6,DB!A:K,11,0),"")</f>
        <v>R5</v>
      </c>
      <c r="C6" s="109">
        <v>2</v>
      </c>
      <c r="D6" s="109" t="s">
        <v>38136</v>
      </c>
      <c r="E6" s="109" t="s">
        <v>39115</v>
      </c>
      <c r="F6" s="135">
        <v>45980.705428240741</v>
      </c>
      <c r="G6" s="111">
        <f ca="1">IFERROR(NOW()-F6,"")</f>
        <v>6.5262731484835967E-2</v>
      </c>
      <c r="H6" s="135">
        <v>45980.697789351849</v>
      </c>
      <c r="I6" s="109" t="str">
        <f>IFERROR(VLOOKUP(D6,DB!A:F,6,0),"")</f>
        <v>SCECO</v>
      </c>
      <c r="J6" s="109" t="str">
        <f>IFERROR(VLOOKUP(D6,DB!A:G,7,0),"")</f>
        <v>Haj Removal</v>
      </c>
      <c r="K6" s="109" t="s">
        <v>39116</v>
      </c>
      <c r="L6" s="109" t="str">
        <f>IFERROR(VLOOKUP(D6,DB!A:I,9,0),"")</f>
        <v>Latis</v>
      </c>
    </row>
    <row r="7" spans="1:13">
      <c r="A7" s="109" t="s">
        <v>39113</v>
      </c>
      <c r="B7" s="109" t="str">
        <f>IFERROR(VLOOKUP(D7,DB!A:K,11,0),"")</f>
        <v>R5</v>
      </c>
      <c r="C7" s="109">
        <v>2</v>
      </c>
      <c r="D7" s="109" t="s">
        <v>38182</v>
      </c>
      <c r="E7" s="109" t="s">
        <v>39115</v>
      </c>
      <c r="F7" s="135">
        <v>45980.705428240741</v>
      </c>
      <c r="G7" s="111">
        <f ca="1">IFERROR(NOW()-F7,"")</f>
        <v>6.5262731484835967E-2</v>
      </c>
      <c r="H7" s="135">
        <v>45980.697789351849</v>
      </c>
      <c r="I7" s="109" t="str">
        <f>IFERROR(VLOOKUP(D7,DB!A:F,6,0),"")</f>
        <v>SCECO</v>
      </c>
      <c r="J7" s="109" t="str">
        <f>IFERROR(VLOOKUP(D7,DB!A:G,7,0),"")</f>
        <v>Haj Removal</v>
      </c>
      <c r="K7" s="109" t="s">
        <v>39117</v>
      </c>
      <c r="L7" s="109" t="str">
        <f>IFERROR(VLOOKUP(D7,DB!A:I,9,0),"")</f>
        <v>Latis</v>
      </c>
    </row>
    <row r="8" spans="1:13">
      <c r="A8" s="109" t="s">
        <v>39113</v>
      </c>
      <c r="B8" s="109" t="str">
        <f>IFERROR(VLOOKUP(D8,DB!A:K,11,0),"")</f>
        <v>R5</v>
      </c>
      <c r="C8" s="109">
        <v>2</v>
      </c>
      <c r="D8" s="109" t="s">
        <v>38162</v>
      </c>
      <c r="E8" s="109" t="s">
        <v>39115</v>
      </c>
      <c r="F8" s="135">
        <v>45980.705428240741</v>
      </c>
      <c r="G8" s="111">
        <f ca="1">IFERROR(NOW()-F8,"")</f>
        <v>6.5262731484835967E-2</v>
      </c>
      <c r="H8" s="135">
        <v>45980.697789351849</v>
      </c>
      <c r="I8" s="109" t="str">
        <f>IFERROR(VLOOKUP(D8,DB!A:F,6,0),"")</f>
        <v>SCECO</v>
      </c>
      <c r="J8" s="109" t="str">
        <f>IFERROR(VLOOKUP(D8,DB!A:G,7,0),"")</f>
        <v>Haj Removal</v>
      </c>
      <c r="K8" s="109" t="s">
        <v>39117</v>
      </c>
      <c r="L8" s="109" t="str">
        <f>IFERROR(VLOOKUP(D8,DB!A:I,9,0),"")</f>
        <v>Latis</v>
      </c>
    </row>
    <row r="9" spans="1:13">
      <c r="A9" s="109" t="s">
        <v>39113</v>
      </c>
      <c r="B9" s="109" t="str">
        <f>IFERROR(VLOOKUP(D9,DB!A:K,11,0),"")</f>
        <v>R5</v>
      </c>
      <c r="C9" s="109">
        <v>2</v>
      </c>
      <c r="D9" s="109" t="s">
        <v>38250</v>
      </c>
      <c r="E9" s="109" t="s">
        <v>39115</v>
      </c>
      <c r="F9" s="135">
        <v>45980.705428240741</v>
      </c>
      <c r="G9" s="111">
        <f ca="1">IFERROR(NOW()-F9,"")</f>
        <v>6.5262731484835967E-2</v>
      </c>
      <c r="H9" s="135">
        <v>45980.697789351849</v>
      </c>
      <c r="I9" s="109" t="str">
        <f>IFERROR(VLOOKUP(D9,DB!A:F,6,0),"")</f>
        <v>SCECO</v>
      </c>
      <c r="J9" s="109" t="str">
        <f>IFERROR(VLOOKUP(D9,DB!A:G,7,0),"")</f>
        <v>Haj Removal</v>
      </c>
      <c r="K9" s="109" t="s">
        <v>39118</v>
      </c>
      <c r="L9" s="109" t="str">
        <f>IFERROR(VLOOKUP(D9,DB!A:I,9,0),"")</f>
        <v>Latis</v>
      </c>
    </row>
    <row r="10" spans="1:13">
      <c r="A10" s="109" t="s">
        <v>39113</v>
      </c>
      <c r="B10" s="109" t="str">
        <f>IFERROR(VLOOKUP(D10,DB!A:K,11,0),"")</f>
        <v>R5</v>
      </c>
      <c r="C10" s="109">
        <v>1</v>
      </c>
      <c r="D10" s="109" t="s">
        <v>38505</v>
      </c>
      <c r="E10" s="109" t="s">
        <v>39115</v>
      </c>
      <c r="F10" s="135">
        <v>45980.705428240741</v>
      </c>
      <c r="G10" s="111">
        <f ca="1">IFERROR(NOW()-F10,"")</f>
        <v>6.5262731484835967E-2</v>
      </c>
      <c r="H10" s="135">
        <v>45980.697789351849</v>
      </c>
      <c r="I10" s="109" t="str">
        <f>IFERROR(VLOOKUP(D10,DB!A:F,6,0),"")</f>
        <v>SCECO</v>
      </c>
      <c r="J10" s="109" t="str">
        <f>IFERROR(VLOOKUP(D10,DB!A:G,7,0),"")</f>
        <v>Haj Removal</v>
      </c>
      <c r="K10" s="109" t="s">
        <v>39119</v>
      </c>
      <c r="L10" s="109" t="str">
        <f>IFERROR(VLOOKUP(D10,DB!A:I,9,0),"")</f>
        <v>Latis</v>
      </c>
    </row>
    <row r="11" spans="1:13">
      <c r="A11" s="109" t="s">
        <v>39113</v>
      </c>
      <c r="B11" s="109" t="str">
        <f>IFERROR(VLOOKUP(D11,DB!A:K,11,0),"")</f>
        <v>R5</v>
      </c>
      <c r="C11" s="109">
        <v>1</v>
      </c>
      <c r="D11" s="109" t="s">
        <v>38316</v>
      </c>
      <c r="E11" s="109" t="s">
        <v>39115</v>
      </c>
      <c r="F11" s="135">
        <v>45980.705428240741</v>
      </c>
      <c r="G11" s="111">
        <f ca="1">IFERROR(NOW()-F11,"")</f>
        <v>6.5262731484835967E-2</v>
      </c>
      <c r="H11" s="135">
        <v>45980.697789351849</v>
      </c>
      <c r="I11" s="109" t="str">
        <f>IFERROR(VLOOKUP(D11,DB!A:F,6,0),"")</f>
        <v>SCECO</v>
      </c>
      <c r="J11" s="109" t="str">
        <f>IFERROR(VLOOKUP(D11,DB!A:G,7,0),"")</f>
        <v>Haj Removal</v>
      </c>
      <c r="K11" s="109" t="s">
        <v>39119</v>
      </c>
      <c r="L11" s="109" t="str">
        <f>IFERROR(VLOOKUP(D11,DB!A:I,9,0),"")</f>
        <v>Latis</v>
      </c>
    </row>
    <row r="12" spans="1:13">
      <c r="A12" s="109" t="s">
        <v>39113</v>
      </c>
      <c r="B12" s="109" t="str">
        <f>IFERROR(VLOOKUP(D12,DB!A:K,11,0),"")</f>
        <v>R5</v>
      </c>
      <c r="C12" s="109">
        <v>1</v>
      </c>
      <c r="D12" s="109" t="s">
        <v>38183</v>
      </c>
      <c r="E12" s="109" t="s">
        <v>39115</v>
      </c>
      <c r="F12" s="135">
        <v>45980.705428240741</v>
      </c>
      <c r="G12" s="111">
        <f ca="1">IFERROR(NOW()-F12,"")</f>
        <v>6.5262731484835967E-2</v>
      </c>
      <c r="H12" s="135">
        <v>45980.697789351849</v>
      </c>
      <c r="I12" s="109" t="str">
        <f>IFERROR(VLOOKUP(D12,DB!A:F,6,0),"")</f>
        <v>SCECO</v>
      </c>
      <c r="J12" s="109" t="str">
        <f>IFERROR(VLOOKUP(D12,DB!A:G,7,0),"")</f>
        <v>Haj Removal</v>
      </c>
      <c r="K12" s="109" t="s">
        <v>39119</v>
      </c>
      <c r="L12" s="109" t="str">
        <f>IFERROR(VLOOKUP(D12,DB!A:I,9,0),"")</f>
        <v>Latis</v>
      </c>
    </row>
    <row r="13" spans="1:13">
      <c r="A13" s="109" t="s">
        <v>39113</v>
      </c>
      <c r="B13" s="109" t="str">
        <f>IFERROR(VLOOKUP(D13,DB!A:K,11,0),"")</f>
        <v>R5</v>
      </c>
      <c r="C13" s="109">
        <v>1</v>
      </c>
      <c r="D13" s="109" t="s">
        <v>38122</v>
      </c>
      <c r="E13" s="109" t="s">
        <v>39115</v>
      </c>
      <c r="F13" s="135">
        <v>45980.705428240741</v>
      </c>
      <c r="G13" s="111">
        <f ca="1">IFERROR(NOW()-F13,"")</f>
        <v>6.5262731484835967E-2</v>
      </c>
      <c r="H13" s="135">
        <v>45980.697789351849</v>
      </c>
      <c r="I13" s="109" t="str">
        <f>IFERROR(VLOOKUP(D13,DB!A:F,6,0),"")</f>
        <v>SCECO</v>
      </c>
      <c r="J13" s="109" t="str">
        <f>IFERROR(VLOOKUP(D13,DB!A:G,7,0),"")</f>
        <v>Haj Removal</v>
      </c>
      <c r="K13" s="109" t="s">
        <v>39119</v>
      </c>
      <c r="L13" s="109" t="str">
        <f>IFERROR(VLOOKUP(D13,DB!A:I,9,0),"")</f>
        <v>Latis</v>
      </c>
    </row>
    <row r="14" spans="1:13">
      <c r="A14" s="109" t="s">
        <v>39113</v>
      </c>
      <c r="B14" s="109" t="str">
        <f>IFERROR(VLOOKUP(D14,DB!A:K,11,0),"")</f>
        <v>R5</v>
      </c>
      <c r="C14" s="109">
        <v>1</v>
      </c>
      <c r="D14" s="109" t="s">
        <v>38262</v>
      </c>
      <c r="E14" s="109" t="s">
        <v>39115</v>
      </c>
      <c r="F14" s="135">
        <v>45980.705428240741</v>
      </c>
      <c r="G14" s="111">
        <f ca="1">IFERROR(NOW()-F14,"")</f>
        <v>6.5262731484835967E-2</v>
      </c>
      <c r="H14" s="135">
        <v>45980.697789351849</v>
      </c>
      <c r="I14" s="109" t="str">
        <f>IFERROR(VLOOKUP(D14,DB!A:F,6,0),"")</f>
        <v>SCECO</v>
      </c>
      <c r="J14" s="109" t="str">
        <f>IFERROR(VLOOKUP(D14,DB!A:G,7,0),"")</f>
        <v>Haj Removal</v>
      </c>
      <c r="K14" s="109" t="s">
        <v>39119</v>
      </c>
      <c r="L14" s="109" t="str">
        <f>IFERROR(VLOOKUP(D14,DB!A:I,9,0),"")</f>
        <v>Latis</v>
      </c>
    </row>
    <row r="15" spans="1:13">
      <c r="A15" s="109" t="s">
        <v>39113</v>
      </c>
      <c r="B15" s="109" t="str">
        <f>IFERROR(VLOOKUP(D15,DB!A:K,11,0),"")</f>
        <v>R5</v>
      </c>
      <c r="C15" s="109">
        <v>1</v>
      </c>
      <c r="D15" s="109" t="s">
        <v>38288</v>
      </c>
      <c r="E15" s="109" t="s">
        <v>39115</v>
      </c>
      <c r="F15" s="135">
        <v>45980.705428240741</v>
      </c>
      <c r="G15" s="111">
        <f ca="1">IFERROR(NOW()-F15,"")</f>
        <v>6.5262731484835967E-2</v>
      </c>
      <c r="H15" s="135">
        <v>45980.697789351849</v>
      </c>
      <c r="I15" s="109" t="str">
        <f>IFERROR(VLOOKUP(D15,DB!A:F,6,0),"")</f>
        <v>SCECO</v>
      </c>
      <c r="J15" s="109" t="str">
        <f>IFERROR(VLOOKUP(D15,DB!A:G,7,0),"")</f>
        <v>Haj Removal</v>
      </c>
      <c r="K15" s="109" t="s">
        <v>39118</v>
      </c>
      <c r="L15" s="109" t="str">
        <f>IFERROR(VLOOKUP(D15,DB!A:I,9,0),"")</f>
        <v>Latis</v>
      </c>
    </row>
    <row r="16" spans="1:13">
      <c r="A16" s="109" t="s">
        <v>39113</v>
      </c>
      <c r="B16" s="109" t="str">
        <f>IFERROR(VLOOKUP(D16,DB!A:K,11,0),"")</f>
        <v>R5</v>
      </c>
      <c r="C16" s="109">
        <v>1</v>
      </c>
      <c r="D16" s="109" t="s">
        <v>38135</v>
      </c>
      <c r="E16" s="109" t="s">
        <v>39115</v>
      </c>
      <c r="F16" s="135">
        <v>45980.705428240741</v>
      </c>
      <c r="G16" s="111">
        <f ca="1">IFERROR(NOW()-F16,"")</f>
        <v>6.5262731484835967E-2</v>
      </c>
      <c r="H16" s="135">
        <v>45980.697789351849</v>
      </c>
      <c r="I16" s="109" t="str">
        <f>IFERROR(VLOOKUP(D16,DB!A:F,6,0),"")</f>
        <v>SCECO</v>
      </c>
      <c r="J16" s="109" t="str">
        <f>IFERROR(VLOOKUP(D16,DB!A:G,7,0),"")</f>
        <v>Haj Removal</v>
      </c>
      <c r="K16" s="109" t="s">
        <v>39118</v>
      </c>
      <c r="L16" s="109" t="str">
        <f>IFERROR(VLOOKUP(D16,DB!A:I,9,0),"")</f>
        <v>Latis</v>
      </c>
    </row>
    <row r="17" spans="1:12">
      <c r="A17" s="109" t="s">
        <v>39120</v>
      </c>
      <c r="B17" s="109" t="str">
        <f>IFERROR(VLOOKUP(D17,DB!A:K,11,0),"")</f>
        <v>R5</v>
      </c>
      <c r="C17" s="109">
        <v>1</v>
      </c>
      <c r="D17" s="109" t="s">
        <v>38929</v>
      </c>
      <c r="E17" s="109" t="s">
        <v>39021</v>
      </c>
      <c r="F17" s="135">
        <v>45980.724456018521</v>
      </c>
      <c r="G17" s="111">
        <f ca="1">IFERROR(NOW()-F17,"")</f>
        <v>4.6234953704697546E-2</v>
      </c>
      <c r="H17" s="135">
        <v>45980.718206018515</v>
      </c>
      <c r="I17" s="109" t="str">
        <f>IFERROR(VLOOKUP(D17,DB!A:F,6,0),"")</f>
        <v>Generator-SG</v>
      </c>
      <c r="J17" s="109" t="str">
        <f>IFERROR(VLOOKUP(D17,DB!A:G,7,0),"")</f>
        <v>In progress</v>
      </c>
      <c r="K17" s="109" t="s">
        <v>39121</v>
      </c>
      <c r="L17" s="109" t="str">
        <f>IFERROR(VLOOKUP(D17,DB!A:I,9,0),"")</f>
        <v>Latis</v>
      </c>
    </row>
    <row r="18" spans="1:12">
      <c r="A18" s="109"/>
      <c r="B18" s="109" t="str">
        <f>IFERROR(VLOOKUP(D18,DB!A:K,11,0),"")</f>
        <v/>
      </c>
      <c r="C18" s="109"/>
      <c r="D18" s="109"/>
      <c r="E18" s="109"/>
      <c r="F18" s="109"/>
      <c r="G18" s="111">
        <f ca="1">IFERROR(NOW()-F18,"")</f>
        <v>45980.770690972226</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45980.770690972226</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45980.770690972226</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45980.770690972226</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45980.770690972226</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45980.770690972226</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45980.770690972226</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45980.770690972226</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45980.770690972226</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45980.770690972226</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45980.770690972226</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45980.770690972226</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45980.770690972226</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45980.770690972226</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45980.770690972226</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45980.770690972226</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45980.770690972226</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45980.770690972226</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45980.770690972226</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45980.770690972226</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45980.770690972226</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45980.770690972226</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45980.770690972226</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45980.770690972226</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45980.770690972226</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45980.770690972226</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45980.770690972226</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45980.770690972226</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45980.770690972226</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45980.770690972226</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45980.770690972226</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45980.770690972226</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45980.770690972226</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45980.770690972226</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45980.770690972226</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45980.770690972226</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45980.770690972226</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45980.770690972226</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45980.770690972226</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45980.770690972226</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45980.770690972226</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45980.770690972226</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45980.770690972226</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45980.770690972226</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45980.770690972226</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45980.770690972226</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45980.770690972226</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45980.770690972226</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45980.770690972226</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45980.770690972226</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45980.770690972226</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45980.770690972226</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45980.770690972226</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45980.770690972226</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45980.770690972226</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45980.770690972226</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45980.770690972226</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45980.770690972226</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45980.770690972226</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45980.770690972226</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45980.770690972226</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45980.770690972226</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45980.770690972226</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45980.770690972226</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45980.770690972226</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45980.770690972226</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45980.770690972226</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45980.770690972226</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45980.770690972226</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45980.770690972226</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45980.770690972226</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45980.770690972226</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45980.770690972226</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45980.770690972226</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45980.770690972226</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45980.770690972226</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45980.770690972226</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45980.770690972226</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45980.770690972226</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45980.770690972226</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45980.770690972226</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45980.770690972226</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45980.770690972226</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45980.770690972226</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45980.770690972226</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45980.770690972226</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45980.770690972226</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45980.770690972226</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45980.770690972226</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45980.770690972226</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45980.770690972226</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45980.770690972226</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45980.770690972226</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45980.770690972226</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45980.770690972226</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45980.770690972226</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45980.770690972226</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45980.770690972226</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45980.770690972226</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45980.770690972226</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45980.770690972226</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45980.770690972226</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45980.770690972226</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45980.770690972226</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45980.770690972226</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45980.770690972226</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45980.770690972226</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45980.770690972226</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45980.770690972226</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45980.770690972226</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45980.770690972226</v>
      </c>
      <c r="H128" s="109"/>
      <c r="I128" s="109" t="str">
        <f>IFERROR(VLOOKUP(D128,DB!A:F,6,0),"")</f>
        <v/>
      </c>
      <c r="J128" s="109" t="str">
        <f>IFERROR(VLOOKUP(D128,DB!A:G,7,0),"")</f>
        <v/>
      </c>
      <c r="K128" s="109"/>
      <c r="L128" s="109" t="str">
        <f>IFERROR(VLOOKUP(D128,DB!A:I,9,0),"")</f>
        <v/>
      </c>
    </row>
    <row r="129" spans="1:12">
      <c r="A129" s="138"/>
      <c r="B129" s="138" t="str">
        <f>IFERROR(VLOOKUP(D129,DB!A:K,11,0),"")</f>
        <v/>
      </c>
      <c r="C129" s="138"/>
      <c r="D129" s="138"/>
      <c r="E129" s="138"/>
      <c r="F129" s="139"/>
      <c r="G129" s="111">
        <f ca="1">IFERROR(NOW()-F129,"")</f>
        <v>45980.770690972226</v>
      </c>
      <c r="H129" s="139"/>
      <c r="I129" s="138" t="str">
        <f>IFERROR(VLOOKUP(D129,DB!A:F,6,0),"")</f>
        <v/>
      </c>
      <c r="J129" s="138" t="str">
        <f>IFERROR(VLOOKUP(D129,DB!A:G,7,0),"")</f>
        <v/>
      </c>
      <c r="K129" s="138"/>
      <c r="L129" s="138" t="str">
        <f>IFERROR(VLOOKUP(D129,DB!A:I,9,0),"")</f>
        <v/>
      </c>
    </row>
    <row r="130" spans="1:12">
      <c r="A130" s="138"/>
      <c r="B130" s="138" t="str">
        <f>IFERROR(VLOOKUP(D130,DB!A:K,11,0),"")</f>
        <v/>
      </c>
      <c r="C130" s="138"/>
      <c r="D130" s="138"/>
      <c r="E130" s="138"/>
      <c r="F130" s="139"/>
      <c r="G130" s="111">
        <f ca="1">IFERROR(NOW()-F130,"")</f>
        <v>45980.770690972226</v>
      </c>
      <c r="H130" s="139"/>
      <c r="I130" s="138" t="str">
        <f>IFERROR(VLOOKUP(D130,DB!A:F,6,0),"")</f>
        <v/>
      </c>
      <c r="J130" s="138" t="str">
        <f>IFERROR(VLOOKUP(D130,DB!A:G,7,0),"")</f>
        <v/>
      </c>
      <c r="K130" s="138"/>
      <c r="L130" s="138" t="str">
        <f>IFERROR(VLOOKUP(D130,DB!A:I,9,0),"")</f>
        <v/>
      </c>
    </row>
    <row r="131" spans="1:12">
      <c r="A131" s="138"/>
      <c r="B131" s="138" t="str">
        <f>IFERROR(VLOOKUP(D131,DB!A:K,11,0),"")</f>
        <v/>
      </c>
      <c r="C131" s="138"/>
      <c r="D131" s="138"/>
      <c r="E131" s="138"/>
      <c r="F131" s="139"/>
      <c r="G131" s="111">
        <f ca="1">IFERROR(NOW()-F131,"")</f>
        <v>45980.770690972226</v>
      </c>
      <c r="H131" s="139"/>
      <c r="I131" s="138" t="str">
        <f>IFERROR(VLOOKUP(D131,DB!A:F,6,0),"")</f>
        <v/>
      </c>
      <c r="J131" s="138" t="str">
        <f>IFERROR(VLOOKUP(D131,DB!A:G,7,0),"")</f>
        <v/>
      </c>
      <c r="K131" s="138"/>
      <c r="L131" s="138" t="str">
        <f>IFERROR(VLOOKUP(D131,DB!A:I,9,0),"")</f>
        <v/>
      </c>
    </row>
    <row r="132" spans="1:12">
      <c r="A132" s="138"/>
      <c r="B132" s="138" t="str">
        <f>IFERROR(VLOOKUP(D132,DB!A:K,11,0),"")</f>
        <v/>
      </c>
      <c r="C132" s="138"/>
      <c r="D132" s="138"/>
      <c r="E132" s="138"/>
      <c r="F132" s="139"/>
      <c r="G132" s="111">
        <f ca="1">IFERROR(NOW()-F132,"")</f>
        <v>45980.770690972226</v>
      </c>
      <c r="H132" s="139"/>
      <c r="I132" s="138" t="str">
        <f>IFERROR(VLOOKUP(D132,DB!A:F,6,0),"")</f>
        <v/>
      </c>
      <c r="J132" s="138" t="str">
        <f>IFERROR(VLOOKUP(D132,DB!A:G,7,0),"")</f>
        <v/>
      </c>
      <c r="K132" s="138"/>
      <c r="L132" s="138" t="str">
        <f>IFERROR(VLOOKUP(D132,DB!A:I,9,0),"")</f>
        <v/>
      </c>
    </row>
    <row r="133" spans="1:12">
      <c r="A133" s="138"/>
      <c r="B133" s="138" t="str">
        <f>IFERROR(VLOOKUP(D133,DB!A:K,11,0),"")</f>
        <v/>
      </c>
      <c r="C133" s="138"/>
      <c r="D133" s="138"/>
      <c r="E133" s="138"/>
      <c r="F133" s="139"/>
      <c r="G133" s="111">
        <f ca="1">IFERROR(NOW()-F133,"")</f>
        <v>45980.770690972226</v>
      </c>
      <c r="H133" s="139"/>
      <c r="I133" s="138" t="str">
        <f>IFERROR(VLOOKUP(D133,DB!A:F,6,0),"")</f>
        <v/>
      </c>
      <c r="J133" s="138" t="str">
        <f>IFERROR(VLOOKUP(D133,DB!A:G,7,0),"")</f>
        <v/>
      </c>
      <c r="K133" s="138"/>
      <c r="L133" s="138" t="str">
        <f>IFERROR(VLOOKUP(D133,DB!A:I,9,0),"")</f>
        <v/>
      </c>
    </row>
    <row r="134" spans="1:12">
      <c r="A134" s="138"/>
      <c r="B134" s="138" t="str">
        <f>IFERROR(VLOOKUP(D134,DB!A:K,11,0),"")</f>
        <v/>
      </c>
      <c r="C134" s="138"/>
      <c r="D134" s="138"/>
      <c r="E134" s="138"/>
      <c r="F134" s="139"/>
      <c r="G134" s="111">
        <f ca="1">IFERROR(NOW()-F134,"")</f>
        <v>45980.770690972226</v>
      </c>
      <c r="H134" s="139"/>
      <c r="I134" s="138" t="str">
        <f>IFERROR(VLOOKUP(D134,DB!A:F,6,0),"")</f>
        <v/>
      </c>
      <c r="J134" s="138" t="str">
        <f>IFERROR(VLOOKUP(D134,DB!A:G,7,0),"")</f>
        <v/>
      </c>
      <c r="K134" s="138"/>
      <c r="L134" s="138" t="str">
        <f>IFERROR(VLOOKUP(D134,DB!A:I,9,0),"")</f>
        <v/>
      </c>
    </row>
    <row r="135" spans="1:12">
      <c r="A135" s="138"/>
      <c r="B135" s="138" t="str">
        <f>IFERROR(VLOOKUP(D135,DB!A:K,11,0),"")</f>
        <v/>
      </c>
      <c r="C135" s="138"/>
      <c r="D135" s="138"/>
      <c r="E135" s="138"/>
      <c r="F135" s="139"/>
      <c r="G135" s="111">
        <f ca="1">IFERROR(NOW()-F135,"")</f>
        <v>45980.770690972226</v>
      </c>
      <c r="H135" s="139"/>
      <c r="I135" s="138" t="str">
        <f>IFERROR(VLOOKUP(D135,DB!A:F,6,0),"")</f>
        <v/>
      </c>
      <c r="J135" s="138" t="str">
        <f>IFERROR(VLOOKUP(D135,DB!A:G,7,0),"")</f>
        <v/>
      </c>
      <c r="K135" s="138"/>
      <c r="L135" s="138" t="str">
        <f>IFERROR(VLOOKUP(D135,DB!A:I,9,0),"")</f>
        <v/>
      </c>
    </row>
    <row r="136" spans="1:12">
      <c r="A136" s="138"/>
      <c r="B136" s="138" t="str">
        <f>IFERROR(VLOOKUP(D136,DB!A:K,11,0),"")</f>
        <v/>
      </c>
      <c r="C136" s="138"/>
      <c r="D136" s="138"/>
      <c r="E136" s="138"/>
      <c r="F136" s="139"/>
      <c r="G136" s="111">
        <f ca="1">IFERROR(NOW()-F136,"")</f>
        <v>45980.770690972226</v>
      </c>
      <c r="H136" s="139"/>
      <c r="I136" s="138" t="str">
        <f>IFERROR(VLOOKUP(D136,DB!A:F,6,0),"")</f>
        <v/>
      </c>
      <c r="J136" s="138" t="str">
        <f>IFERROR(VLOOKUP(D136,DB!A:G,7,0),"")</f>
        <v/>
      </c>
      <c r="K136" s="138"/>
      <c r="L136" s="138" t="str">
        <f>IFERROR(VLOOKUP(D136,DB!A:I,9,0),"")</f>
        <v/>
      </c>
    </row>
    <row r="137" spans="1:12">
      <c r="A137" s="138"/>
      <c r="B137" s="138" t="str">
        <f>IFERROR(VLOOKUP(D137,DB!A:K,11,0),"")</f>
        <v/>
      </c>
      <c r="C137" s="138"/>
      <c r="D137" s="138"/>
      <c r="E137" s="138"/>
      <c r="F137" s="139"/>
      <c r="G137" s="111">
        <f ca="1">IFERROR(NOW()-F137,"")</f>
        <v>45980.770690972226</v>
      </c>
      <c r="H137" s="139"/>
      <c r="I137" s="138" t="str">
        <f>IFERROR(VLOOKUP(D137,DB!A:F,6,0),"")</f>
        <v/>
      </c>
      <c r="J137" s="138" t="str">
        <f>IFERROR(VLOOKUP(D137,DB!A:G,7,0),"")</f>
        <v/>
      </c>
      <c r="K137" s="138"/>
      <c r="L137" s="138" t="str">
        <f>IFERROR(VLOOKUP(D137,DB!A:I,9,0),"")</f>
        <v/>
      </c>
    </row>
    <row r="138" spans="1:12">
      <c r="A138" s="138"/>
      <c r="B138" s="138" t="str">
        <f>IFERROR(VLOOKUP(D138,DB!A:K,11,0),"")</f>
        <v/>
      </c>
      <c r="C138" s="138"/>
      <c r="D138" s="138"/>
      <c r="E138" s="138"/>
      <c r="F138" s="139"/>
      <c r="G138" s="111">
        <f ca="1">IFERROR(NOW()-F138,"")</f>
        <v>45980.770690972226</v>
      </c>
      <c r="H138" s="139"/>
      <c r="I138" s="138" t="str">
        <f>IFERROR(VLOOKUP(D138,DB!A:F,6,0),"")</f>
        <v/>
      </c>
      <c r="J138" s="138" t="str">
        <f>IFERROR(VLOOKUP(D138,DB!A:G,7,0),"")</f>
        <v/>
      </c>
      <c r="K138" s="138"/>
      <c r="L138" s="138" t="str">
        <f>IFERROR(VLOOKUP(D138,DB!A:I,9,0),"")</f>
        <v/>
      </c>
    </row>
    <row r="139" spans="1:12">
      <c r="A139" s="138"/>
      <c r="B139" s="138" t="str">
        <f>IFERROR(VLOOKUP(D139,DB!A:K,11,0),"")</f>
        <v/>
      </c>
      <c r="C139" s="138"/>
      <c r="D139" s="138"/>
      <c r="E139" s="138"/>
      <c r="F139" s="139"/>
      <c r="G139" s="111">
        <f ca="1">IFERROR(NOW()-F139,"")</f>
        <v>45980.770690972226</v>
      </c>
      <c r="H139" s="139"/>
      <c r="I139" s="138" t="str">
        <f>IFERROR(VLOOKUP(D139,DB!A:F,6,0),"")</f>
        <v/>
      </c>
      <c r="J139" s="138" t="str">
        <f>IFERROR(VLOOKUP(D139,DB!A:G,7,0),"")</f>
        <v/>
      </c>
      <c r="K139" s="138"/>
      <c r="L139" s="138" t="str">
        <f>IFERROR(VLOOKUP(D139,DB!A:I,9,0),"")</f>
        <v/>
      </c>
    </row>
    <row r="140" spans="1:12">
      <c r="A140" s="138"/>
      <c r="B140" s="138" t="str">
        <f>IFERROR(VLOOKUP(D140,DB!A:K,11,0),"")</f>
        <v/>
      </c>
      <c r="C140" s="138"/>
      <c r="D140" s="138"/>
      <c r="E140" s="138"/>
      <c r="F140" s="139"/>
      <c r="G140" s="111">
        <f ca="1">IFERROR(NOW()-F140,"")</f>
        <v>45980.770690972226</v>
      </c>
      <c r="H140" s="139"/>
      <c r="I140" s="138" t="str">
        <f>IFERROR(VLOOKUP(D140,DB!A:F,6,0),"")</f>
        <v/>
      </c>
      <c r="J140" s="138" t="str">
        <f>IFERROR(VLOOKUP(D140,DB!A:G,7,0),"")</f>
        <v/>
      </c>
      <c r="K140" s="138"/>
      <c r="L140" s="138" t="str">
        <f>IFERROR(VLOOKUP(D140,DB!A:I,9,0),"")</f>
        <v/>
      </c>
    </row>
    <row r="141" spans="1:12">
      <c r="A141" s="138"/>
      <c r="B141" s="138" t="str">
        <f>IFERROR(VLOOKUP(D141,DB!A:K,11,0),"")</f>
        <v/>
      </c>
      <c r="C141" s="138"/>
      <c r="D141" s="138"/>
      <c r="E141" s="138"/>
      <c r="F141" s="139"/>
      <c r="G141" s="111">
        <f ca="1">IFERROR(NOW()-F141,"")</f>
        <v>45980.770690972226</v>
      </c>
      <c r="H141" s="139"/>
      <c r="I141" s="138" t="str">
        <f>IFERROR(VLOOKUP(D141,DB!A:F,6,0),"")</f>
        <v/>
      </c>
      <c r="J141" s="138" t="str">
        <f>IFERROR(VLOOKUP(D141,DB!A:G,7,0),"")</f>
        <v/>
      </c>
      <c r="K141" s="138"/>
      <c r="L141" s="138" t="str">
        <f>IFERROR(VLOOKUP(D141,DB!A:I,9,0),"")</f>
        <v/>
      </c>
    </row>
    <row r="142" spans="1:12">
      <c r="A142" s="138"/>
      <c r="B142" s="138" t="str">
        <f>IFERROR(VLOOKUP(D142,DB!A:K,11,0),"")</f>
        <v/>
      </c>
      <c r="C142" s="138"/>
      <c r="D142" s="138"/>
      <c r="E142" s="138"/>
      <c r="F142" s="139"/>
      <c r="G142" s="111">
        <f ca="1">IFERROR(NOW()-F142,"")</f>
        <v>45980.770690972226</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45980.770690972226</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45980.770690972226</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45980.770690972226</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45980.770690972226</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45980.770690972226</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45980.770690972226</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45980.770690972226</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45980.770690972226</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45980.770690972226</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45980.770690972226</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45980.770690972226</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45980.770690972226</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45980.770690972226</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45980.770690972226</v>
      </c>
      <c r="H156" s="139"/>
      <c r="I156" s="138" t="str">
        <f>IFERROR(VLOOKUP(D156,DB!A:F,6,0),"")</f>
        <v/>
      </c>
      <c r="J156" s="138" t="str">
        <f>IFERROR(VLOOKUP(D156,DB!A:G,7,0),"")</f>
        <v/>
      </c>
      <c r="K156" s="138"/>
      <c r="L156" s="138" t="str">
        <f>IFERROR(VLOOKUP(D156,DB!A:I,9,0),"")</f>
        <v/>
      </c>
    </row>
    <row r="157" spans="1:12">
      <c r="A157" s="109"/>
      <c r="B157" s="109"/>
      <c r="C157" s="109"/>
      <c r="D157" s="109"/>
      <c r="E157" s="109"/>
      <c r="F157" s="109"/>
      <c r="G157" s="109"/>
      <c r="H157" s="109"/>
      <c r="I157" s="109"/>
      <c r="J157" s="109"/>
      <c r="K157" s="109"/>
      <c r="L157" s="109"/>
    </row>
    <row r="158" spans="1:12">
      <c r="A158" s="109"/>
      <c r="B158" s="109"/>
      <c r="C158" s="109"/>
      <c r="D158" s="109"/>
      <c r="E158" s="109"/>
      <c r="F158" s="109"/>
      <c r="G158" s="109"/>
      <c r="H158" s="109"/>
      <c r="I158" s="109"/>
      <c r="J158" s="109"/>
      <c r="K158" s="109"/>
      <c r="L158" s="109"/>
    </row>
    <row r="159" spans="1:12">
      <c r="A159" s="109"/>
      <c r="B159" s="109"/>
      <c r="C159" s="109"/>
      <c r="D159" s="109"/>
      <c r="E159" s="109"/>
      <c r="F159" s="109"/>
      <c r="G159" s="109"/>
      <c r="H159" s="109"/>
      <c r="I159" s="109"/>
      <c r="J159" s="109"/>
      <c r="K159" s="109"/>
      <c r="L159" s="109"/>
    </row>
    <row r="160" spans="1:12">
      <c r="A160" s="109"/>
      <c r="B160" s="109"/>
      <c r="C160" s="109"/>
      <c r="D160" s="109"/>
      <c r="E160" s="109"/>
      <c r="F160" s="109"/>
      <c r="G160" s="109"/>
      <c r="H160" s="109"/>
      <c r="I160" s="109"/>
      <c r="J160" s="109"/>
      <c r="K160" s="109"/>
      <c r="L160" s="109"/>
    </row>
    <row r="161" spans="1:12">
      <c r="A161" s="109"/>
      <c r="B161" s="109"/>
      <c r="C161" s="109"/>
      <c r="D161" s="109"/>
      <c r="E161" s="109"/>
      <c r="F161" s="109"/>
      <c r="G161" s="109"/>
      <c r="H161" s="109"/>
      <c r="I161" s="109"/>
      <c r="J161" s="109"/>
      <c r="K161" s="109"/>
      <c r="L161" s="109"/>
    </row>
    <row r="162" spans="1:12">
      <c r="A162" s="109"/>
      <c r="B162" s="109"/>
      <c r="C162" s="109"/>
      <c r="D162" s="109"/>
      <c r="E162" s="109"/>
      <c r="F162" s="109"/>
      <c r="G162" s="109"/>
      <c r="H162" s="109"/>
      <c r="I162" s="109"/>
      <c r="J162" s="109"/>
      <c r="K162" s="109"/>
      <c r="L162" s="109"/>
    </row>
    <row r="163" spans="1:12">
      <c r="A163" s="109"/>
      <c r="B163" s="109"/>
      <c r="C163" s="109"/>
      <c r="D163" s="109"/>
      <c r="E163" s="109"/>
      <c r="F163" s="109"/>
      <c r="G163" s="109"/>
      <c r="H163" s="109"/>
      <c r="I163" s="109"/>
      <c r="J163" s="109"/>
      <c r="K163" s="109"/>
      <c r="L163" s="109"/>
    </row>
    <row r="164" spans="1:12">
      <c r="A164" s="109"/>
      <c r="B164" s="109"/>
      <c r="C164" s="109"/>
      <c r="D164" s="109"/>
      <c r="E164" s="109"/>
      <c r="F164" s="109"/>
      <c r="G164" s="109"/>
      <c r="H164" s="109"/>
      <c r="I164" s="109"/>
      <c r="J164" s="109"/>
      <c r="K164" s="109"/>
      <c r="L164" s="109"/>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sheetData>
  <dataValidations count="2">
    <dataValidation allowBlank="1" showInputMessage="1" showErrorMessage="1" sqref="E1" xr:uid="{920C6338-E771-4DAE-8C89-92A9093EA4DE}"/>
    <dataValidation type="list" allowBlank="1" showInputMessage="1" showErrorMessage="1" sqref="E2:E15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9"/>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39122</v>
      </c>
      <c r="B2" s="119" t="str">
        <f>IFERROR(VLOOKUP(D2,DB!A:K,11,0),"")</f>
        <v>R6</v>
      </c>
      <c r="C2" s="120">
        <v>1</v>
      </c>
      <c r="D2" s="119" t="s">
        <v>32326</v>
      </c>
      <c r="E2" s="109" t="s">
        <v>39021</v>
      </c>
      <c r="F2" s="121">
        <v>45980.703344907408</v>
      </c>
      <c r="G2" s="104">
        <f t="shared" ref="G2:G25" ca="1" si="0">IFERROR(NOW()-F2,"-")</f>
        <v>6.7346064817684237E-2</v>
      </c>
      <c r="H2" s="121">
        <v>45980.703344907408</v>
      </c>
      <c r="I2" s="119" t="str">
        <f>IFERROR(VLOOKUP(D2,DB!A:F,6,0),"")</f>
        <v>SCECO</v>
      </c>
      <c r="J2" s="119" t="str">
        <f>IFERROR(VLOOKUP(D2,DB!A:G,7,0),"")</f>
        <v>Dead</v>
      </c>
      <c r="K2" s="122" t="s">
        <v>39123</v>
      </c>
      <c r="L2" s="123" t="str">
        <f>IFERROR(VLOOKUP(D2,DB!A:I,9,0),"")</f>
        <v>Latis</v>
      </c>
    </row>
    <row r="3" spans="1:16382" ht="31.5" customHeight="1">
      <c r="A3" s="118" t="s">
        <v>39124</v>
      </c>
      <c r="B3" s="119" t="str">
        <f>IFERROR(VLOOKUP(D3,DB!A:K,11,0),"")</f>
        <v>R6</v>
      </c>
      <c r="C3" s="120">
        <v>6</v>
      </c>
      <c r="D3" s="119" t="s">
        <v>31570</v>
      </c>
      <c r="E3" s="109"/>
      <c r="F3" s="121">
        <v>45980.749872685185</v>
      </c>
      <c r="G3" s="104">
        <f t="shared" ca="1" si="0"/>
        <v>2.0818287041038275E-2</v>
      </c>
      <c r="H3" s="121">
        <v>45980.749872685185</v>
      </c>
      <c r="I3" s="119" t="str">
        <f>IFERROR(VLOOKUP(D3,DB!A:F,6,0),"")</f>
        <v>SCECO</v>
      </c>
      <c r="J3" s="119" t="str">
        <f>IFERROR(VLOOKUP(D3,DB!A:G,7,0),"")</f>
        <v>Vandalized</v>
      </c>
      <c r="K3" s="122" t="s">
        <v>39125</v>
      </c>
      <c r="L3" s="123" t="str">
        <f>IFERROR(VLOOKUP(D3,DB!A:I,9,0),"")</f>
        <v>Latis</v>
      </c>
    </row>
    <row r="4" spans="1:16382" ht="31.5" customHeight="1">
      <c r="A4" s="118" t="s">
        <v>39124</v>
      </c>
      <c r="B4" s="119" t="str">
        <f>IFERROR(VLOOKUP(D4,DB!A:K,11,0),"")</f>
        <v>R6</v>
      </c>
      <c r="C4" s="120">
        <v>6</v>
      </c>
      <c r="D4" s="119" t="s">
        <v>32256</v>
      </c>
      <c r="E4" s="109"/>
      <c r="F4" s="121">
        <v>45980.749872685185</v>
      </c>
      <c r="G4" s="104">
        <f t="shared" ca="1" si="0"/>
        <v>2.0818287041038275E-2</v>
      </c>
      <c r="H4" s="121">
        <v>45980.749872685185</v>
      </c>
      <c r="I4" s="119" t="str">
        <f>IFERROR(VLOOKUP(D4,DB!A:F,6,0),"")</f>
        <v>SCECO</v>
      </c>
      <c r="J4" s="119" t="str">
        <f>IFERROR(VLOOKUP(D4,DB!A:G,7,0),"")</f>
        <v>Dead</v>
      </c>
      <c r="K4" s="122" t="s">
        <v>39126</v>
      </c>
      <c r="L4" s="123" t="str">
        <f>IFERROR(VLOOKUP(D4,DB!A:I,9,0),"")</f>
        <v>Latis</v>
      </c>
    </row>
    <row r="5" spans="1:16382" ht="31.5" customHeight="1">
      <c r="A5" s="118"/>
      <c r="B5" s="119" t="str">
        <f>IFERROR(VLOOKUP(D5,DB!A:K,11,0),"")</f>
        <v/>
      </c>
      <c r="C5" s="120"/>
      <c r="D5" s="119"/>
      <c r="E5" s="109"/>
      <c r="F5" s="121"/>
      <c r="G5" s="104">
        <f t="shared" ca="1" si="0"/>
        <v>45980.770690972226</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45980.770690972226</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45980.770690972226</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45980.770690972226</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45980.770690972226</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45980.770690972226</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45980.770690972226</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45980.770690972226</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45980.770690972226</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45980.770690972226</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45980.770690972226</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45980.770690972226</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45980.770690972226</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45980.770690972226</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45980.770690972226</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45980.770690972226</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45980.770690972226</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45980.770690972226</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45980.770690972226</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45980.770690972226</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45980.770690972226</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ref="G26:G59" ca="1" si="1">IFERROR(NOW()-F26,"-")</f>
        <v>45980.770690972226</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45980.770690972226</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45980.770690972226</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45980.770690972226</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45980.770690972226</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45980.770690972226</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45980.770690972226</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45980.770690972226</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45980.770690972226</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45980.770690972226</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45980.770690972226</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45980.770690972226</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45980.770690972226</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45980.770690972226</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45980.770690972226</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45980.770690972226</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45980.770690972226</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45980.770690972226</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45980.770690972226</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45980.770690972226</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45980.770690972226</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45980.770690972226</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45980.770690972226</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45980.770690972226</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45980.770690972226</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45980.770690972226</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45980.770690972226</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45980.770690972226</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45980.770690972226</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45980.770690972226</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45980.770690972226</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45980.770690972226</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45980.770690972226</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45980.770690972226</v>
      </c>
      <c r="H59" s="121"/>
      <c r="I59" s="119" t="str">
        <f>IFERROR(VLOOKUP(D59,DB!A:F,6,0),"")</f>
        <v/>
      </c>
      <c r="J59" s="119" t="str">
        <f>IFERROR(VLOOKUP(D59,DB!A:G,7,0),"")</f>
        <v/>
      </c>
      <c r="K59" s="122"/>
      <c r="L59" s="123" t="str">
        <f>IFERROR(VLOOKUP(D59,DB!A:I,9,0),"")</f>
        <v/>
      </c>
    </row>
  </sheetData>
  <dataValidations count="2">
    <dataValidation allowBlank="1" showInputMessage="1" showErrorMessage="1" sqref="E1" xr:uid="{9E1BC488-8814-4F8A-8DBE-742B3278AB71}"/>
    <dataValidation type="list" allowBlank="1" showInputMessage="1" showErrorMessage="1" sqref="E2:E5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2025-11-19T15:31:29Z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