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13" documentId="120_S{2AC9BD13-BADA-5192-A53E-5A8FF88502F6}" xr6:coauthVersionLast="47" xr6:coauthVersionMax="47" xr10:uidLastSave="{40AB15D7-7BB2-4CB9-B218-08B82661B1A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<sst xmlns="http://schemas.openxmlformats.org/spreadsheetml/2006/main" count="180289" uniqueCount="39125">
  <si>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</si>
  <si>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</si>
  <si>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</si>
  <si>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</si>
  <si>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</si>
  <si>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</si>
  <si>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</si>
  <si>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</si>
  <si>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</si>
  <si>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</si>
  <si>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</si>
  <si>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</si>
  <si>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</si>
  <si>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</si>
  <si>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</si>
  <si>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</si>
  <si>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</si>
  <si>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</si>
  <si>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</si>
  <si>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</si>
  <si>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</si>
  <si>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</si>
  <si>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</si>
  <si>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</si>
  <si>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</si>
  <si>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</si>
  <si>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</si>
  <si>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</si>
  <si>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</si>
  <si>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</si>
  <si>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</si>
  <si>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</si>
  <si>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</si>
  <si>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</si>
  <si>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</si>
  <si>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</si>
  <si>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</si>
  <si>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</si>
  <si>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</si>
  <si>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</si>
  <si>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</si>
  <si>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</si>
  <si>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</si>
  <si>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</si>
  <si>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</si>
  <si>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</si>
  <si>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</si>
  <si>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</si>
  <si>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</si>
  <si>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</si>
  <si>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</si>
  <si>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</si>
  <si>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</si>
  <si>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</si>
  <si>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</si>
  <si>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</si>
  <si>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</si>
  <si>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</si>
  <si>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</si>
  <si>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</si>
  <si>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</si>
  <si>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</si>
  <si>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</si>
  <si>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</si>
  <si>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</si>
  <si>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</si>
  <si>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</si>
  <si>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</si>
  <si>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</si>
  <si>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</si>
  <si>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</si>
  <si>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</si>
  <si>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</si>
  <si>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</si>
  <si>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</si>
  <si>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</si>
  <si>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</si>
  <si>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</si>
  <si>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</si>
  <si>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</si>
  <si>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</si>
  <si>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</si>
  <si>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</si>
  <si>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</si>
  <si>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</si>
  <si>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</si>
  <si>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</si>
  <si>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</si>
  <si>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</si>
  <si>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</si>
  <si>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</si>
  <si>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</si>
  <si>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</si>
  <si>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</si>
  <si>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</si>
  <si>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</si>
  <si>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</si>
  <si>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</si>
  <si>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</si>
  <si>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</si>
  <si>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</si>
  <si>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</si>
  <si>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</si>
  <si>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</si>
  <si>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</si>
  <si>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</si>
  <si>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</si>
  <si>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</si>
  <si>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</si>
  <si>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</si>
  <si>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</si>
  <si>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</si>
  <si>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</si>
  <si>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</si>
  <si>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</si>
  <si>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</si>
  <si>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</si>
  <si>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</si>
  <si>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</si>
  <si>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</si>
  <si>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</si>
  <si>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</si>
  <si>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</si>
  <si>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</si>
  <si>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</si>
  <si>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</si>
  <si>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</si>
  <si>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</si>
  <si>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</si>
  <si>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</si>
  <si>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</si>
  <si>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</si>
  <si>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</si>
  <si>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</si>
  <si>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</si>
  <si>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</si>
  <si>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</si>
  <si>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</si>
  <si>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</si>
  <si>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</si>
  <si>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</si>
  <si>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</si>
  <si>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</si>
  <si>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</si>
  <si>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</si>
  <si>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</si>
  <si>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</si>
  <si>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</si>
  <si>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</si>
  <si>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</si>
  <si>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</si>
  <si>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</si>
  <si>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</si>
  <si>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</si>
  <si>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</si>
  <si>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</si>
  <si>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</si>
  <si>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</si>
  <si>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</si>
  <si>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</si>
  <si>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</si>
  <si>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</si>
  <si>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</si>
  <si>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</si>
  <si>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</si>
  <si>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</si>
  <si>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</si>
  <si>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</si>
  <si>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</si>
  <si>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</si>
  <si>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</si>
  <si>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</si>
  <si>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</si>
  <si>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</si>
  <si>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</si>
  <si>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</si>
  <si>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</si>
  <si>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</si>
  <si>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</si>
  <si>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</si>
  <si>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</si>
  <si>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</si>
  <si>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</si>
  <si>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</si>
  <si>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</si>
  <si>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</si>
  <si>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</si>
  <si>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</si>
  <si>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</si>
  <si>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</si>
  <si>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</si>
  <si>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</si>
  <si>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</si>
  <si>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</si>
  <si>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</si>
  <si>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</si>
  <si>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</si>
  <si>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</si>
  <si>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</si>
  <si>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</si>
  <si>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</si>
  <si>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</si>
  <si>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</si>
  <si>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</si>
  <si>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</si>
  <si>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</si>
  <si>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</si>
  <si>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</si>
  <si>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</si>
  <si>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</si>
  <si>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</si>
  <si>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</si>
  <si>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</si>
  <si>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</si>
  <si>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</si>
  <si>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</si>
  <si>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</si>
  <si>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</si>
  <si>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</si>
  <si>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</si>
  <si>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</si>
  <si>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</si>
  <si>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</si>
  <si>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</si>
  <si>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</si>
  <si>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</si>
  <si>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</si>
  <si>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</si>
  <si>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</si>
  <si>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</si>
  <si>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</si>
  <si>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</si>
  <si>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</si>
  <si>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</si>
  <si>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</si>
  <si>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</si>
  <si>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</si>
  <si>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</si>
  <si>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</si>
  <si>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</si>
  <si>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</si>
  <si>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</si>
  <si>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</si>
  <si>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</si>
  <si>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</si>
  <si>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</si>
  <si>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</si>
  <si>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</si>
  <si>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</si>
  <si>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</si>
  <si>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</si>
  <si>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</si>
  <si>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</si>
  <si>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</si>
  <si>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</si>
  <si>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</si>
  <si>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</si>
  <si>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</si>
  <si>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</si>
  <si>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</si>
  <si>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</si>
  <si>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</si>
  <si>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</si>
  <si>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</si>
  <si>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</si>
  <si>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</si>
  <si>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</si>
  <si>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</si>
  <si>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</si>
  <si>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</si>
  <si>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</si>
  <si>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</si>
  <si>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</si>
  <si>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</si>
  <si>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</si>
  <si>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</si>
  <si>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</si>
  <si>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</si>
  <si>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</si>
  <si>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</si>
  <si>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</si>
  <si>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</si>
  <si>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</si>
  <si>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</si>
  <si>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</si>
  <si>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</si>
  <si>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</si>
  <si>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</si>
  <si>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</si>
  <si>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</si>
  <si>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</si>
  <si>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</si>
  <si>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</si>
  <si>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</si>
  <si>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</si>
  <si>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</si>
  <si>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</si>
  <si>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</si>
  <si>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</si>
  <si>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</si>
  <si>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</si>
  <si>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</si>
  <si>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</si>
  <si>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</si>
  <si>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</si>
  <si>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</si>
  <si>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</si>
  <si>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</si>
  <si>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</si>
  <si>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</si>
  <si>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</si>
  <si>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</si>
  <si>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</si>
  <si>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</si>
  <si>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</si>
  <si>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</si>
  <si>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</si>
  <si>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</si>
  <si>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</si>
  <si>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</si>
  <si>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</si>
  <si>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</si>
  <si>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</si>
  <si>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</si>
  <si>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</si>
  <si>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</si>
  <si>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</si>
  <si>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</si>
  <si>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</si>
  <si>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</si>
  <si>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</si>
  <si>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</si>
  <si>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</si>
  <si>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</si>
  <si>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</si>
  <si>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</si>
  <si>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</si>
  <si>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</si>
  <si>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</si>
  <si>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</si>
  <si>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</si>
  <si>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</si>
  <si>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</si>
  <si>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</si>
  <si>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</si>
  <si>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</si>
  <si>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</si>
  <si>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</si>
  <si>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</si>
  <si>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</si>
  <si>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</si>
  <si>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</si>
  <si>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</si>
  <si>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</si>
  <si>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</si>
  <si>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</si>
  <si>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</si>
  <si>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</si>
  <si>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</si>
  <si>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</si>
  <si>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</si>
  <si>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</si>
  <si>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</si>
  <si>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</si>
  <si>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</si>
  <si>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</si>
  <si>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</si>
  <si>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</si>
  <si>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</si>
  <si>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</si>
  <si>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</si>
  <si>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</si>
  <si>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</si>
  <si>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</si>
  <si>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</si>
  <si>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</si>
  <si>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</si>
  <si>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</si>
  <si>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</si>
  <si>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</si>
  <si>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</si>
  <si>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</si>
  <si>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</si>
  <si>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</si>
  <si>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</si>
  <si>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</si>
  <si>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</si>
  <si>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</si>
  <si>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</si>
  <si>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</si>
  <si>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</si>
  <si>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</si>
  <si>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</si>
  <si>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</si>
  <si>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</si>
  <si>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</si>
  <si>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</si>
  <si>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</si>
  <si>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</si>
  <si>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</si>
  <si>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</si>
  <si>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</si>
  <si>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</si>
  <si>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</si>
  <si>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</si>
  <si>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</si>
  <si>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</si>
  <si>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</si>
  <si>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</si>
  <si>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</si>
  <si>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</si>
  <si>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</si>
  <si>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</si>
  <si>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</si>
  <si>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</si>
  <si>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</si>
  <si>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</si>
  <si>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</si>
  <si>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</si>
  <si>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</si>
  <si>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</si>
  <si>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</si>
  <si>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</si>
  <si>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</si>
  <si>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</si>
  <si>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</si>
  <si>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</si>
  <si>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</si>
  <si>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</si>
  <si>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</si>
  <si>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</si>
  <si>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</si>
  <si>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</si>
  <si>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</si>
  <si>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</si>
  <si>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</si>
  <si>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</si>
  <si>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</si>
  <si>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</si>
  <si>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</si>
  <si>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</si>
  <si>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</si>
  <si>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</si>
  <si>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</si>
  <si>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</si>
  <si>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</si>
  <si>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</si>
  <si>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</si>
  <si>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</si>
  <si>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</si>
  <si>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</si>
  <si>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</si>
  <si>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</si>
  <si>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</si>
  <si>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</si>
  <si>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</si>
  <si>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</si>
  <si>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</si>
  <si>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</si>
  <si>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</si>
  <si>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</si>
  <si>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</si>
  <si>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</si>
  <si>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</si>
  <si>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</si>
  <si>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</si>
  <si>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</si>
  <si>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</si>
  <si>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</si>
  <si>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</si>
  <si>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</si>
  <si>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</si>
  <si>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</si>
  <si>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</si>
  <si>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</si>
  <si>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</si>
  <si>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</si>
  <si>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</si>
  <si>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</si>
  <si>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</si>
  <si>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</si>
  <si>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</si>
  <si>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</si>
  <si>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</si>
  <si>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</si>
  <si>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</si>
  <si>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</si>
  <si>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</si>
  <si>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</si>
  <si>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</si>
  <si>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</si>
  <si>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</si>
  <si>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</si>
  <si>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</si>
  <si>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</si>
  <si>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</si>
  <si>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</si>
  <si>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</si>
  <si>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</si>
  <si>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</si>
  <si>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</si>
  <si>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</si>
  <si>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</si>
  <si>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</si>
  <si>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</si>
  <si>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</si>
  <si>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</si>
  <si>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</si>
  <si>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</si>
  <si>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</si>
  <si>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</si>
  <si>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</si>
  <si>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</si>
  <si>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</si>
  <si>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</si>
  <si>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</si>
  <si>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</si>
  <si>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</si>
  <si>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</si>
  <si>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</si>
  <si>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</si>
  <si>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</si>
  <si>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</si>
  <si>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</si>
  <si>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</si>
  <si>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</si>
  <si>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</si>
  <si>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</si>
  <si>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</si>
  <si>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</si>
  <si>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</si>
  <si>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</si>
  <si>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</si>
  <si>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</si>
  <si>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</si>
  <si>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</si>
  <si>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</si>
  <si>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</si>
  <si>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</si>
  <si>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</si>
  <si>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</si>
  <si>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</si>
  <si>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</si>
  <si>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</si>
  <si>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</si>
  <si>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</si>
  <si>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</si>
  <si>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</si>
  <si>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</si>
  <si>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</si>
  <si>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</si>
  <si>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</si>
  <si>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</si>
  <si>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</si>
  <si>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</si>
  <si>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</si>
  <si>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</si>
  <si>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</si>
  <si>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</si>
  <si>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</si>
  <si>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</si>
  <si>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</si>
  <si>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</si>
  <si>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</si>
  <si>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</si>
  <si>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</si>
  <si>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</si>
  <si>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</si>
  <si>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</si>
  <si>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</si>
  <si>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</si>
  <si>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</si>
  <si>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</si>
  <si>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</si>
  <si>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</si>
  <si>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</si>
  <si>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</si>
  <si>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</si>
  <si>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</si>
  <si>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</si>
  <si>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</si>
  <si>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</si>
  <si>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</si>
  <si>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</si>
  <si>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</si>
  <si>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</si>
  <si>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</si>
  <si>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</si>
  <si>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</si>
  <si>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</si>
  <si>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</si>
  <si>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</si>
  <si>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</si>
  <si>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</si>
  <si>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</si>
  <si>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</si>
  <si>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</si>
  <si>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</si>
  <si>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</si>
  <si>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</si>
  <si>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</si>
  <si>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</si>
  <si>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</si>
  <si>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</si>
  <si>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</si>
  <si>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</si>
  <si>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</si>
  <si>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</si>
  <si>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</si>
  <si>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</si>
  <si>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</si>
  <si>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</si>
  <si>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</si>
  <si>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</si>
  <si>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</si>
  <si>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</si>
  <si>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</si>
  <si>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</si>
  <si>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</si>
  <si>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</si>
  <si>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</si>
  <si>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</si>
  <si>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</si>
  <si>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</si>
  <si>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</si>
  <si>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</si>
  <si>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</si>
  <si>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</si>
  <si>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</si>
  <si>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</si>
  <si>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</si>
  <si>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</si>
  <si>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</si>
  <si>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</si>
  <si>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</si>
  <si>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</si>
  <si>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</si>
  <si>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</si>
  <si>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</si>
  <si>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</si>
  <si>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</si>
  <si>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</si>
  <si>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</si>
  <si>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</si>
  <si>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</si>
  <si>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</si>
  <si>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</si>
  <si>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</si>
  <si>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</si>
  <si>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</si>
  <si>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</si>
  <si>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</si>
  <si>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</si>
  <si>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</si>
  <si>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</si>
  <si>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</si>
  <si>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</si>
  <si>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</si>
  <si>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</si>
  <si>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</si>
  <si>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</si>
  <si>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</si>
  <si>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</si>
  <si>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</si>
  <si>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</si>
  <si>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</si>
  <si>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</si>
  <si>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</si>
  <si>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</si>
  <si>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</si>
  <si>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</si>
  <si>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</si>
  <si>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</si>
  <si>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</si>
  <si>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</si>
  <si>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</si>
  <si>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</si>
  <si>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</si>
  <si>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</si>
  <si>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</si>
  <si>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</si>
  <si>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</si>
  <si>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</si>
  <si>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</si>
  <si>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</si>
  <si>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</si>
  <si>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</si>
  <si>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</si>
  <si>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</si>
  <si>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</si>
  <si>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</si>
  <si>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</si>
  <si>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</si>
  <si>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</si>
  <si>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</si>
  <si>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</si>
  <si>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</si>
  <si>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</si>
  <si>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</si>
  <si>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</si>
  <si>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</si>
  <si>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</si>
  <si>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</si>
  <si>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</si>
  <si>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</si>
  <si>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</si>
  <si>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</si>
  <si>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</si>
  <si>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</si>
  <si>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</si>
  <si>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</si>
  <si>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</si>
  <si>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</si>
  <si>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</si>
  <si>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</si>
  <si>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</si>
  <si>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</si>
  <si>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</si>
  <si>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</si>
  <si>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</si>
  <si>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</si>
  <si>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</si>
  <si>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</si>
  <si>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</si>
  <si>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</si>
  <si>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</si>
  <si>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</si>
  <si>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</si>
  <si>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</si>
  <si>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</si>
  <si>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</si>
  <si>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</si>
  <si>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</si>
  <si>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</si>
  <si>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</si>
  <si>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</si>
  <si>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</si>
  <si>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</si>
  <si>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</si>
  <si>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</si>
  <si>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</si>
  <si>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</si>
  <si>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</si>
  <si>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</si>
  <si>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</si>
  <si>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</si>
  <si>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</si>
  <si>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</si>
  <si>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</si>
  <si>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</si>
  <si>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</si>
  <si>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</si>
  <si>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</si>
  <si>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</si>
  <si>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</si>
  <si>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</si>
  <si>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</si>
  <si>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</si>
  <si>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</si>
  <si>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</si>
  <si>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</si>
  <si>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</si>
  <si>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</si>
  <si>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</si>
  <si>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</si>
  <si>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</si>
  <si>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</si>
  <si>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</si>
  <si>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</si>
  <si>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</si>
  <si>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</si>
  <si>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</si>
  <si>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</si>
  <si>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</si>
  <si>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</si>
  <si>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</si>
  <si>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</si>
  <si>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</si>
  <si>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</si>
  <si>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</si>
  <si>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</si>
  <si>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</si>
  <si>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</si>
  <si>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</si>
  <si>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</si>
  <si>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</si>
  <si>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</si>
  <si>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</si>
  <si>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</si>
  <si>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</si>
  <si>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</si>
  <si>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</si>
  <si>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</si>
  <si>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</si>
  <si>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</si>
  <si>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</si>
  <si>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</si>
  <si>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</si>
  <si>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</si>
  <si>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</si>
  <si>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</si>
  <si>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</si>
  <si>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</si>
  <si>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</si>
  <si>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</si>
  <si>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</si>
  <si>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</si>
  <si>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</si>
  <si>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</si>
  <si>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</si>
  <si>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</si>
  <si>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</si>
  <si>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</si>
  <si>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</si>
  <si>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</si>
  <si>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</si>
  <si>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</si>
  <si>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</si>
  <si>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</si>
  <si>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</si>
  <si>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</si>
  <si>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</si>
  <si>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</si>
  <si>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</si>
  <si>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</si>
  <si>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</si>
  <si>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</si>
  <si>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</si>
  <si>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</si>
  <si>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</si>
  <si>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</si>
  <si>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</si>
  <si>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</si>
  <si>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</si>
  <si>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</si>
  <si>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</si>
  <si>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</si>
  <si>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</si>
  <si>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</si>
  <si>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</si>
  <si>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</si>
  <si>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</si>
  <si>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</si>
  <si>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</si>
  <si>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</si>
  <si>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</si>
  <si>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</si>
  <si>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</si>
  <si>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</si>
  <si>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</si>
  <si>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</si>
  <si>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</si>
  <si>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</si>
  <si>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</si>
  <si>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</si>
  <si>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</si>
  <si>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</si>
  <si>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</si>
  <si>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</si>
  <si>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</si>
  <si>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</si>
  <si>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</si>
  <si>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</si>
  <si>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</si>
  <si>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</si>
  <si>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</si>
  <si>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</si>
  <si>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</si>
  <si>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</si>
  <si>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</si>
  <si>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</si>
  <si>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</si>
  <si>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</si>
  <si>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</si>
  <si>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</si>
  <si>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</si>
  <si>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</si>
  <si>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</si>
  <si>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</si>
  <si>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</si>
  <si>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</si>
  <si>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</si>
  <si>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</si>
  <si>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</si>
  <si>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</si>
  <si>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</si>
  <si>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</si>
  <si>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</si>
  <si>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</si>
  <si>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</si>
  <si>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</si>
  <si>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</si>
  <si>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</si>
  <si>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</si>
  <si>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</si>
  <si>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</si>
  <si>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</si>
  <si>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</si>
  <si>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</si>
  <si>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</si>
  <si>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</si>
  <si>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</si>
  <si>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</si>
  <si>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</si>
  <si>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</si>
  <si>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</si>
  <si>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</si>
  <si>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</si>
  <si>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</si>
  <si>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</si>
  <si>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</si>
  <si>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</si>
  <si>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</si>
  <si>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</si>
  <si>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</si>
  <si>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</si>
  <si>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</si>
  <si>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</si>
  <si>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</si>
  <si>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</si>
  <si>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</si>
  <si>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</si>
  <si>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</si>
  <si>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</si>
  <si>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</si>
  <si>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</si>
  <si>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</si>
  <si>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</si>
  <si>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</si>
  <si>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</si>
  <si>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</si>
  <si>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</si>
  <si>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</si>
  <si>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</si>
  <si>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</si>
  <si>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</si>
  <si>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</si>
  <si>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</si>
  <si>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</si>
  <si>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</si>
  <si>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</si>
  <si>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</si>
  <si>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</si>
  <si>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</si>
  <si>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</si>
  <si>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</si>
  <si>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</si>
  <si>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</si>
  <si>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</si>
  <si>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</si>
  <si>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</si>
  <si>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</si>
  <si>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</si>
  <si>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</si>
  <si>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</si>
  <si>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</si>
  <si>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</si>
  <si>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</si>
  <si>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</si>
  <si>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</si>
  <si>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</si>
  <si>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</si>
  <si>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</si>
  <si>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</si>
  <si>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</si>
  <si>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</si>
  <si>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</si>
  <si>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</si>
  <si>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</si>
  <si>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</si>
  <si>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</si>
  <si>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</si>
  <si>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</si>
  <si>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</si>
  <si>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</si>
  <si>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</si>
  <si>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</si>
  <si>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</si>
  <si>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</si>
  <si>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</si>
  <si>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</si>
  <si>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</si>
  <si>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</si>
  <si>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</si>
  <si>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</si>
  <si>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</si>
  <si>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</si>
  <si>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</si>
  <si>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</si>
  <si>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</si>
  <si>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</si>
  <si>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</si>
  <si>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</si>
  <si>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</si>
  <si>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</si>
  <si>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</si>
  <si>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</si>
  <si>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</si>
  <si>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</si>
  <si>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</si>
  <si>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</si>
  <si>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</si>
  <si>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</si>
  <si>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</si>
  <si>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</si>
  <si>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</si>
  <si>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</si>
  <si>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</si>
  <si>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</si>
  <si>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</si>
  <si>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</si>
  <si>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</si>
  <si>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</si>
  <si>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</si>
  <si>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</si>
  <si>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</si>
  <si>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</si>
  <si>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</si>
  <si>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</si>
  <si>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</si>
  <si>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</si>
  <si>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</si>
  <si>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</si>
  <si>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</si>
  <si>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</si>
  <si>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</si>
  <si>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</si>
  <si>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</si>
  <si>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</si>
  <si>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</si>
  <si>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</si>
  <si>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</si>
  <si>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</si>
  <si>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</si>
  <si>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</si>
  <si>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</si>
  <si>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</si>
  <si>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</si>
  <si>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</si>
  <si>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</si>
  <si>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</si>
  <si>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</si>
  <si>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</si>
  <si>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</si>
  <si>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</si>
  <si>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</si>
  <si>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</si>
  <si>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</si>
  <si>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</si>
  <si>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</si>
  <si>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</si>
  <si>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</si>
  <si>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</si>
  <si>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</si>
  <si>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</si>
  <si>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</si>
  <si>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</si>
  <si>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</si>
  <si>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</si>
  <si>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</si>
  <si>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</si>
  <si>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</si>
  <si>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</si>
  <si>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</si>
  <si>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</si>
  <si>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</si>
  <si>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</si>
  <si>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</si>
  <si>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</si>
  <si>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</si>
  <si>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</si>
  <si>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</si>
  <si>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</si>
  <si>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</si>
  <si>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</si>
  <si>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</si>
  <si>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</si>
  <si>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</si>
  <si>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</si>
  <si>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</si>
  <si>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</si>
  <si>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</si>
  <si>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</si>
  <si>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</si>
  <si>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</si>
  <si>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</si>
  <si>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</si>
  <si>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</si>
  <si>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</si>
  <si>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</si>
  <si>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</si>
  <si>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</si>
  <si>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</si>
  <si>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</si>
  <si>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</si>
  <si>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</si>
  <si>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</si>
  <si>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</si>
  <si>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</si>
  <si>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</si>
  <si>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</si>
  <si>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</si>
  <si>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</si>
  <si>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</si>
  <si>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</si>
  <si>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</si>
  <si>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</si>
  <si>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</si>
  <si>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</si>
  <si>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</si>
  <si>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</si>
  <si>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</si>
  <si>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</si>
  <si>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</si>
  <si>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</si>
  <si>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</si>
  <si>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</si>
  <si>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</si>
  <si>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</si>
  <si>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</si>
  <si>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</si>
  <si>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</si>
  <si>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</si>
  <si>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</si>
  <si>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</si>
  <si>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</si>
  <si>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</si>
  <si>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</si>
  <si>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</si>
  <si>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</si>
  <si>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</si>
  <si>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</si>
  <si>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</si>
  <si>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</si>
  <si>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</si>
  <si>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</si>
  <si>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</si>
  <si>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</si>
  <si>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</si>
  <si>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</si>
  <si>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</si>
  <si>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</si>
  <si>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</si>
  <si>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</si>
  <si>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</si>
  <si>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</si>
  <si>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</si>
  <si>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</si>
  <si>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</si>
  <si>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</si>
  <si>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</si>
  <si>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</si>
  <si>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</si>
  <si>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</si>
  <si>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</si>
  <si>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</si>
  <si>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</si>
  <si>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</si>
  <si>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</si>
  <si>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</si>
  <si>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</si>
  <si>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</si>
  <si>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</si>
  <si>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</si>
  <si>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</si>
  <si>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</si>
  <si>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</si>
  <si>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</si>
  <si>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</si>
  <si>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</si>
  <si>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</si>
  <si>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</si>
  <si>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</si>
  <si>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</si>
  <si>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</si>
  <si>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</si>
  <si>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</si>
  <si>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</si>
  <si>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</si>
  <si>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</si>
  <si>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</si>
  <si>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</si>
  <si>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</si>
  <si>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</si>
  <si>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</si>
  <si>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</si>
  <si>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</si>
  <si>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</si>
  <si>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</si>
  <si>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</si>
  <si>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</si>
  <si>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</si>
  <si>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</si>
  <si>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</si>
  <si>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</si>
  <si>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</si>
  <si>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</si>
  <si>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</si>
  <si>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</si>
  <si>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</si>
  <si>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</si>
  <si>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</si>
  <si>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</si>
  <si>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</si>
  <si>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</si>
  <si>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</si>
  <si>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</si>
  <si>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</si>
  <si>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</si>
  <si>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</si>
  <si>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</si>
  <si>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</si>
  <si>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</si>
  <si>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</si>
  <si>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</si>
  <si>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</si>
  <si>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</si>
  <si>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</si>
  <si>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</si>
  <si>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</si>
  <si>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</si>
  <si>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</si>
  <si>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</si>
  <si>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</si>
  <si>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</si>
  <si>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</si>
  <si>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</si>
  <si>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</si>
  <si>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</si>
  <si>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</si>
  <si>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</si>
  <si>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</si>
  <si>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</si>
  <si>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</si>
  <si>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</si>
  <si>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</si>
  <si>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</si>
  <si>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</si>
  <si>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</si>
  <si>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</si>
  <si>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</si>
  <si>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</si>
  <si>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</si>
  <si>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</si>
  <si>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</si>
  <si>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</si>
  <si>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</si>
  <si>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</si>
  <si>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</si>
  <si>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</si>
  <si>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</si>
  <si>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</si>
  <si>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</si>
  <si>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</si>
  <si>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</si>
  <si>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</si>
  <si>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</si>
  <si>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</si>
  <si>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</si>
  <si>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</si>
  <si>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</si>
  <si>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</si>
  <si>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</si>
  <si>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</si>
  <si>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</si>
  <si>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</si>
  <si>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</si>
  <si>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</si>
  <si>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</si>
  <si>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</si>
  <si>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</si>
  <si>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</si>
  <si>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</si>
  <si>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</si>
  <si>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</si>
  <si>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</si>
  <si>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</si>
  <si>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</si>
  <si>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</si>
  <si>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</si>
  <si>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</si>
  <si>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</si>
  <si>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</si>
  <si>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</si>
  <si>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</si>
  <si>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</si>
  <si>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</si>
  <si>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</si>
  <si>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</si>
  <si>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</si>
  <si>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</si>
  <si>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</si>
  <si>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</si>
  <si>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</si>
  <si>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</si>
  <si>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</si>
  <si>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</si>
  <si>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</si>
  <si>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</si>
  <si>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</si>
  <si>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</si>
  <si>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</si>
  <si>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</si>
  <si>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</si>
  <si>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</si>
  <si>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</si>
  <si>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</si>
  <si>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</si>
  <si>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</si>
  <si>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</si>
  <si>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</si>
  <si>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</si>
  <si>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</si>
  <si>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</si>
  <si>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</si>
  <si>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</si>
  <si>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</si>
  <si>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</si>
  <si>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</si>
  <si>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</si>
  <si>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</si>
  <si>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</si>
  <si>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</si>
  <si>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</si>
  <si>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</si>
  <si>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</si>
  <si>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</si>
  <si>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</si>
  <si>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</si>
  <si>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</si>
  <si>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</si>
  <si>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</si>
  <si>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</si>
  <si>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</si>
  <si>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</si>
  <si>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</si>
  <si>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</si>
  <si>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</si>
  <si>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</si>
  <si>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</si>
  <si>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</si>
  <si>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</si>
  <si>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</si>
  <si>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</si>
  <si>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</si>
  <si>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</si>
  <si>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</si>
  <si>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</si>
  <si>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</si>
  <si>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</si>
  <si>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</si>
  <si>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</si>
  <si>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</si>
  <si>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</si>
  <si>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</si>
  <si>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</si>
  <si>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</si>
  <si>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</si>
  <si>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</si>
  <si>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</si>
  <si>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</si>
  <si>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</si>
  <si>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</si>
  <si>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</si>
  <si>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</si>
  <si>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</si>
  <si>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</si>
  <si>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</si>
  <si>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</si>
  <si>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</si>
  <si>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</si>
  <si>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</si>
  <si>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</si>
  <si>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</si>
  <si>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</si>
  <si>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</si>
  <si>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</si>
  <si>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</si>
  <si>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</si>
  <si>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</si>
  <si>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</si>
  <si>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</si>
  <si>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</si>
  <si>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</si>
  <si>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</si>
  <si>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</si>
  <si>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</si>
  <si>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</si>
  <si>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</si>
  <si>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</si>
  <si>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</si>
  <si>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</si>
  <si>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</si>
  <si>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</si>
  <si>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</si>
  <si>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</si>
  <si>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</si>
  <si>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</si>
  <si>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</si>
  <si>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</si>
  <si>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</si>
  <si>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</si>
  <si>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</si>
  <si>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</si>
  <si>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</si>
  <si>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</si>
  <si>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</si>
  <si>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</si>
  <si>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</si>
  <si>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</si>
  <si>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</si>
  <si>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</si>
  <si>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</si>
  <si>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</si>
  <si>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</si>
  <si>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</si>
  <si>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</si>
  <si>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</si>
  <si>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</si>
  <si>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</si>
  <si>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</si>
  <si>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</si>
  <si>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</si>
  <si>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</si>
  <si>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</si>
  <si>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</si>
  <si>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</si>
  <si>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</si>
  <si>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</si>
  <si>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</si>
  <si>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</si>
  <si>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</si>
  <si>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</si>
  <si>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</si>
  <si>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</si>
  <si>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</si>
  <si>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</si>
  <si>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</si>
  <si>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</si>
  <si>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</si>
  <si>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</si>
  <si>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</si>
  <si>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</si>
  <si>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</si>
  <si>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</si>
  <si>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</si>
  <si>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</si>
  <si>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</si>
  <si>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</si>
  <si>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</si>
  <si>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</si>
  <si>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</si>
  <si>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</si>
  <si>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</si>
  <si>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</si>
  <si>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</si>
  <si>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</si>
  <si>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</si>
  <si>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</si>
  <si>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</si>
  <si>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</si>
  <si>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</si>
  <si>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</si>
  <si>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</si>
  <si>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</si>
  <si>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</si>
  <si>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</si>
  <si>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</si>
  <si>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</si>
  <si>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</si>
  <si>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</si>
  <si>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</si>
  <si>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</si>
  <si>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</si>
  <si>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</si>
  <si>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</si>
  <si>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</si>
  <si>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</si>
  <si>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</si>
  <si>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</si>
  <si>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</si>
  <si>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</si>
  <si>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</si>
  <si>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</si>
  <si>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</si>
  <si>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</si>
  <si>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</si>
  <si>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</si>
  <si>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</si>
  <si>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</si>
  <si>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</si>
  <si>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</si>
  <si>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</si>
  <si>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</si>
  <si>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</si>
  <si>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</si>
  <si>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</si>
  <si>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</si>
  <si>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</si>
  <si>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</si>
  <si>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</si>
  <si>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</si>
  <si>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</si>
  <si>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</si>
  <si>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</si>
  <si>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</si>
  <si>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</si>
  <si>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</si>
  <si>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</si>
  <si>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</si>
  <si>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</si>
  <si>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</si>
  <si>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</si>
  <si>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</si>
  <si>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</si>
  <si>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</si>
  <si>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</si>
  <si>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</si>
  <si>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</si>
  <si>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</si>
  <si>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</si>
  <si>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</si>
  <si>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</si>
  <si>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</si>
  <si>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</si>
  <si>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</si>
  <si>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</si>
  <si>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</si>
  <si>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</si>
  <si>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</si>
  <si>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</si>
  <si>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</si>
  <si>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</si>
  <si>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</si>
  <si>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</si>
  <si>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</si>
  <si>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</si>
  <si>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</si>
  <si>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</si>
  <si>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</si>
  <si>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</si>
  <si>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</si>
  <si>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</si>
  <si>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</si>
  <si>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</si>
  <si>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</si>
  <si>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</si>
  <si>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</si>
  <si>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</si>
  <si>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</si>
  <si>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</si>
  <si>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</si>
  <si>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</si>
  <si>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</si>
  <si>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</si>
  <si>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</si>
  <si>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</si>
  <si>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</si>
  <si>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</si>
  <si>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</si>
  <si>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</si>
  <si>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</si>
  <si>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</si>
  <si>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</si>
  <si>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</si>
  <si>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</si>
  <si>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</si>
  <si>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</si>
  <si>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</si>
  <si>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</si>
  <si>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</si>
  <si>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</si>
  <si>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</si>
  <si>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</si>
  <si>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</si>
  <si>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</si>
  <si>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</si>
  <si>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</si>
  <si>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</si>
  <si>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</si>
  <si>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</si>
  <si>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</si>
  <si>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</si>
  <si>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</si>
  <si>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</si>
  <si>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</si>
  <si>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</si>
  <si>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</si>
  <si>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</si>
  <si>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</si>
  <si>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</si>
  <si>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</si>
  <si>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</si>
  <si>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</si>
  <si>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</si>
  <si>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</si>
  <si>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</si>
  <si>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</si>
  <si>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</si>
  <si>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</si>
  <si>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</si>
  <si>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</si>
  <si>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</si>
  <si>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</si>
  <si>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</si>
  <si>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</si>
  <si>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</si>
  <si>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</si>
  <si>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</si>
  <si>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</si>
  <si>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</si>
  <si>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</si>
  <si>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</si>
  <si>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</si>
  <si>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</si>
  <si>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</si>
  <si>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</si>
  <si>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</si>
  <si>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</si>
  <si>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</si>
  <si>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</si>
  <si>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</si>
  <si>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</si>
  <si>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</si>
  <si>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</si>
  <si>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</si>
  <si>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</si>
  <si>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</si>
  <si>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</si>
  <si>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</si>
  <si>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</si>
  <si>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</si>
  <si>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</si>
  <si>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</si>
  <si>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</si>
  <si>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</si>
  <si>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</si>
  <si>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</si>
  <si>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</si>
  <si>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</si>
  <si>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</si>
  <si>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</si>
  <si>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</si>
  <si>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</si>
  <si>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</si>
  <si>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</si>
  <si>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</si>
  <si>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</si>
  <si>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</si>
  <si>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</si>
  <si>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</si>
  <si>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</si>
  <si>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</si>
  <si>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</si>
  <si>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</si>
  <si>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</si>
  <si>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</si>
  <si>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</si>
  <si>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</si>
  <si>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</si>
  <si>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</si>
  <si>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</si>
  <si>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</si>
  <si>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</si>
  <si>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</si>
  <si>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</si>
  <si>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</si>
  <si>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</si>
  <si>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</si>
  <si>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</si>
  <si>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</si>
  <si>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</si>
  <si>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</si>
  <si>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</si>
  <si>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</si>
  <si>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</si>
  <si>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</si>
  <si>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</si>
  <si>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</si>
  <si>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</si>
  <si>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</si>
  <si>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</si>
  <si>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</si>
  <si>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</si>
  <si>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</si>
  <si>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</si>
  <si>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</si>
  <si>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</si>
  <si>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</si>
  <si>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</si>
  <si>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</si>
  <si>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</si>
  <si>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</si>
  <si>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</si>
  <si>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</si>
  <si>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</si>
  <si>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</si>
  <si>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</si>
  <si>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</si>
  <si>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</si>
  <si>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</si>
  <si>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</si>
  <si>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</si>
  <si>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</si>
  <si>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</si>
  <si>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</si>
  <si>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</si>
  <si>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</si>
  <si>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</si>
  <si>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</si>
  <si>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</si>
  <si>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</si>
  <si>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</si>
  <si>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</si>
  <si>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</si>
  <si>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</si>
  <si>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</si>
  <si>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</si>
  <si>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</si>
  <si>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</si>
  <si>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</si>
  <si>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</si>
  <si>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</si>
  <si>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</si>
  <si>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</si>
  <si>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</si>
  <si>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</si>
  <si>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</si>
  <si>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</si>
  <si>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</si>
  <si>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</si>
  <si>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</si>
  <si>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</si>
  <si>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</si>
  <si>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</si>
  <si>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</si>
  <si>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</si>
  <si>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</si>
  <si>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</si>
  <si>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</si>
  <si>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</si>
  <si>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</si>
  <si>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</si>
  <si>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</si>
  <si>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</si>
  <si>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</si>
  <si>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</si>
  <si>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</si>
  <si>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</si>
  <si>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</si>
  <si>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</si>
  <si>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</si>
  <si>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</si>
  <si>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</si>
  <si>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</si>
  <si>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</si>
  <si>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</si>
  <si>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</si>
  <si>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</si>
  <si>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</si>
  <si>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</si>
  <si>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</si>
  <si>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</si>
  <si>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</si>
  <si>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</si>
  <si>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</si>
  <si>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</si>
  <si>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</si>
  <si>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</si>
  <si>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</si>
  <si>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</si>
  <si>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</si>
  <si>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</si>
  <si>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</si>
  <si>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</si>
  <si>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</si>
  <si>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</si>
  <si>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</si>
  <si>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</si>
  <si>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</si>
  <si>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</si>
  <si>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</si>
  <si>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</si>
  <si>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</si>
  <si>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</si>
  <si>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</si>
  <si>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</si>
  <si>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</si>
  <si>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</si>
  <si>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</si>
  <si>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</si>
  <si>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</si>
  <si>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</si>
  <si>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</si>
  <si>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</si>
  <si>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</si>
  <si>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</si>
  <si>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</si>
  <si>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</si>
  <si>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</si>
  <si>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</si>
  <si>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</si>
  <si>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</si>
  <si>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</si>
  <si>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</si>
  <si>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</si>
  <si>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</si>
  <si>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</si>
  <si>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</si>
  <si>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</si>
  <si>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</si>
  <si>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</si>
  <si>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</si>
  <si>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</si>
  <si>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</si>
  <si>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</si>
  <si>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</si>
  <si>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</si>
  <si>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</si>
  <si>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</si>
  <si>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</si>
  <si>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</si>
  <si>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</si>
  <si>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</si>
  <si>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</si>
  <si>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</si>
  <si>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</si>
  <si>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</si>
  <si>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</si>
  <si>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</si>
  <si>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</si>
  <si>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</si>
  <si>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</si>
  <si>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</si>
  <si>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</si>
  <si>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</si>
  <si>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</si>
  <si>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</si>
  <si>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</si>
  <si>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</si>
  <si>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</si>
  <si>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</si>
  <si>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</si>
  <si>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</si>
  <si>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</si>
  <si>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</si>
  <si>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</si>
  <si>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</si>
  <si>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</si>
  <si>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</si>
  <si>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</si>
  <si>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</si>
  <si>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</si>
  <si>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</si>
  <si>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</si>
  <si>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</si>
  <si>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</si>
  <si>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</si>
  <si>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</si>
  <si>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</si>
  <si>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</si>
  <si>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</si>
  <si>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</si>
  <si>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</si>
  <si>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</si>
  <si>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</si>
  <si>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</si>
  <si>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</si>
  <si>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</si>
  <si>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</si>
  <si>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</si>
  <si>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</si>
  <si>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</si>
  <si>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</si>
  <si>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</si>
  <si>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</si>
  <si>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</si>
  <si>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</si>
  <si>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</si>
  <si>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</si>
  <si>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</si>
  <si>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</si>
  <si>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</si>
  <si>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</si>
  <si>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</si>
  <si>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</si>
  <si>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</si>
  <si>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</si>
  <si>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</si>
  <si>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</si>
  <si>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</si>
  <si>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</si>
  <si>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</si>
  <si>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</si>
  <si>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</si>
  <si>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</si>
  <si>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</si>
  <si>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</si>
  <si>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</si>
  <si>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</si>
  <si>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</si>
  <si>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</si>
  <si>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</si>
  <si>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</si>
  <si>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</si>
  <si>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</si>
  <si>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</si>
  <si>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</si>
  <si>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</si>
  <si>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</si>
  <si>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</si>
  <si>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</si>
  <si>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</si>
  <si>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</si>
  <si>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</si>
  <si>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</si>
  <si>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</si>
  <si>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</si>
  <si>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</si>
  <si>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</si>
  <si>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</si>
  <si>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</si>
  <si>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</si>
  <si>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</si>
  <si>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</si>
  <si>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</si>
  <si>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</si>
  <si>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</si>
  <si>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</si>
  <si>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</si>
  <si>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</si>
  <si>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</si>
  <si>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</si>
  <si>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</si>
  <si>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</si>
  <si>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</si>
  <si>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</si>
  <si>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</si>
  <si>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</si>
  <si>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</si>
  <si>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</si>
  <si>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</si>
  <si>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</si>
  <si>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</si>
  <si>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</si>
  <si>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</si>
  <si>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</si>
  <si>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</si>
  <si>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</si>
  <si>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</si>
  <si>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</si>
  <si>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</si>
  <si>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</si>
  <si>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</si>
  <si>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</si>
  <si>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</si>
  <si>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</si>
  <si>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</si>
  <si>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</si>
  <si>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</si>
  <si>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</si>
  <si>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</si>
  <si>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</si>
  <si>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</si>
  <si>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</si>
  <si>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</si>
  <si>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</si>
  <si>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</si>
  <si>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</si>
  <si>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</si>
  <si>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</si>
  <si>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</si>
  <si>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</si>
  <si>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</si>
  <si>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</si>
  <si>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</si>
  <si>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</si>
  <si>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</si>
  <si>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</si>
  <si>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</si>
  <si>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</si>
  <si>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</si>
  <si>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</si>
  <si>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</si>
  <si>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</si>
  <si>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</si>
  <si>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</si>
  <si>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</si>
  <si>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</si>
  <si>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</si>
  <si>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</si>
  <si>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</si>
  <si>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</si>
  <si>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</si>
  <si>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</si>
  <si>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</si>
  <si>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</si>
  <si>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</si>
  <si>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</si>
  <si>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</si>
  <si>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</si>
  <si>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</si>
  <si>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</si>
  <si>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</si>
  <si>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</si>
  <si>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</si>
  <si>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</si>
  <si>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</si>
  <si>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</si>
  <si>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</si>
  <si>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</si>
  <si>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</si>
  <si>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</si>
  <si>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</si>
  <si>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</si>
  <si>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</si>
  <si>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</si>
  <si>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</si>
  <si>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</si>
  <si>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</si>
  <si>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</si>
  <si>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</si>
  <si>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</si>
  <si>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</si>
  <si>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</si>
  <si>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</si>
  <si>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</si>
  <si>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</si>
  <si>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</si>
  <si>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</si>
  <si>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</si>
  <si>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</si>
  <si>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</si>
  <si>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</si>
  <si>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</si>
  <si>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</si>
  <si>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</si>
  <si>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</si>
  <si>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</si>
  <si>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</si>
  <si>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</si>
  <si>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</si>
  <si>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</si>
  <si>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</si>
  <si>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</si>
  <si>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</si>
  <si>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</si>
  <si>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</si>
  <si>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</si>
  <si>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</si>
  <si>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</si>
  <si>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</si>
  <si>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</si>
  <si>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</si>
  <si>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</si>
  <si>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</si>
  <si>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</si>
  <si>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</si>
  <si>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</si>
  <si>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</si>
  <si>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</si>
  <si>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</si>
  <si>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</si>
  <si>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</si>
  <si>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</si>
  <si>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</si>
  <si>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</si>
  <si>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</si>
  <si>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</si>
  <si>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</si>
  <si>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</si>
  <si>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</si>
  <si>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</si>
  <si>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</si>
  <si>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</si>
  <si>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</si>
  <si>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</si>
  <si>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</si>
  <si>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</si>
  <si>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</si>
  <si>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</si>
  <si>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</si>
  <si>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</si>
  <si>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</si>
  <si>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</si>
  <si>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</si>
  <si>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</si>
  <si>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</si>
  <si>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</si>
  <si>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</si>
  <si>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</si>
  <si>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</si>
  <si>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</si>
  <si>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</si>
  <si>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</si>
  <si>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</si>
  <si>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</si>
  <si>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</si>
  <si>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</si>
  <si>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</si>
  <si>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</si>
  <si>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</si>
  <si>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</si>
  <si>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</si>
  <si>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</si>
  <si>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</si>
  <si>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</si>
  <si>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</si>
  <si>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</si>
  <si>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</si>
  <si>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</si>
  <si>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</si>
  <si>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</si>
  <si>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</si>
  <si>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</si>
  <si>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</si>
  <si>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</si>
  <si>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</si>
  <si>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</si>
  <si>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</si>
  <si>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</si>
  <si>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</si>
  <si>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</si>
  <si>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</si>
  <si>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</si>
  <si>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</si>
  <si>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</si>
  <si>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</si>
  <si>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</si>
  <si>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</si>
  <si>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</si>
  <si>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</si>
  <si>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</si>
  <si>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</si>
  <si>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</si>
  <si>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</si>
  <si>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</si>
  <si>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</si>
  <si>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</si>
  <si>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</si>
  <si>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</si>
  <si>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</si>
  <si>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</si>
  <si>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</si>
  <si>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</si>
  <si>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</si>
  <si>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</si>
  <si>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</si>
  <si>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</si>
  <si>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</si>
  <si>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</si>
  <si>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</si>
  <si>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</si>
  <si>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</si>
  <si>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</si>
  <si>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</si>
  <si>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</si>
  <si>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</si>
  <si>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</si>
  <si>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</si>
  <si>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</si>
  <si>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</si>
  <si>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</si>
  <si>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</si>
  <si>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</si>
  <si>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</si>
  <si>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</si>
  <si>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</si>
  <si>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</si>
  <si>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</si>
  <si>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</si>
  <si>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</si>
  <si>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</si>
  <si>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</si>
  <si>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</si>
  <si>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</si>
  <si>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</si>
  <si>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</si>
  <si>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</si>
  <si>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</si>
  <si>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</si>
  <si>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</si>
  <si>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</si>
  <si>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</si>
  <si>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</si>
  <si>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</si>
  <si>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</si>
  <si>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</si>
  <si>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</si>
  <si>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</si>
  <si>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</si>
  <si>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</si>
  <si>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</si>
  <si>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</si>
  <si>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</si>
  <si>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</si>
  <si>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</si>
  <si>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</si>
  <si>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</si>
  <si>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</si>
  <si>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</si>
  <si>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</si>
  <si>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</si>
  <si>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</si>
  <si>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</si>
  <si>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</si>
  <si>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</si>
  <si>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</si>
  <si>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</si>
  <si>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</si>
  <si>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</si>
  <si>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</si>
  <si>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</si>
  <si>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</si>
  <si>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</si>
  <si>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</si>
  <si>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</si>
  <si>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</si>
  <si>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</si>
  <si>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</si>
  <si>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</si>
  <si>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</si>
  <si>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</si>
  <si>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</si>
  <si>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</si>
  <si>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</si>
  <si>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</si>
  <si>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</si>
  <si>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</si>
  <si>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</si>
  <si>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</si>
  <si>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</si>
  <si>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</si>
  <si>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</si>
  <si>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</si>
  <si>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</si>
  <si>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</si>
  <si>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</si>
  <si>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</si>
  <si>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</si>
  <si>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</si>
  <si>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</si>
  <si>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</si>
  <si>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</si>
  <si>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</si>
  <si>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</si>
  <si>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</si>
  <si>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</si>
  <si>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</si>
  <si>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</si>
  <si>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</si>
  <si>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</si>
  <si>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</si>
  <si>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</si>
  <si>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</si>
  <si>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</si>
  <si>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</si>
  <si>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</si>
  <si>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</si>
  <si>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</si>
  <si>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</si>
  <si>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</si>
  <si>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</si>
  <si>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</si>
  <si>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</si>
  <si>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</si>
  <si>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</si>
  <si>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</si>
  <si>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</si>
  <si>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</si>
  <si>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</si>
  <si>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</si>
  <si>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</si>
  <si>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</si>
  <si>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</si>
  <si>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</si>
  <si>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</si>
  <si>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</si>
  <si>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</si>
  <si>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</si>
  <si>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</si>
  <si>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</si>
  <si>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</si>
  <si>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</si>
  <si>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</si>
  <si>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</si>
  <si>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</si>
  <si>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</si>
  <si>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</si>
  <si>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</si>
  <si>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</si>
  <si>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</si>
  <si>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</si>
  <si>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</si>
  <si>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</si>
  <si>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</si>
  <si>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</si>
  <si>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</si>
  <si>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</si>
  <si>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</si>
  <si>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</si>
  <si>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</si>
  <si>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</si>
  <si>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</si>
  <si>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</si>
  <si>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</si>
  <si>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</si>
  <si>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</si>
  <si>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</si>
  <si>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</si>
  <si>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</si>
  <si>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</si>
  <si>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</si>
  <si>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</si>
  <si>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</si>
  <si>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</si>
  <si>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</si>
  <si>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</si>
  <si>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</si>
  <si>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</si>
  <si>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</si>
  <si>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</si>
  <si>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</si>
  <si>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</si>
  <si>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</si>
  <si>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</si>
  <si>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</si>
  <si>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</si>
  <si>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</si>
  <si>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</si>
  <si>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</si>
  <si>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</si>
  <si>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</si>
  <si>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</si>
  <si>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</si>
  <si>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</si>
  <si>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</si>
  <si>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</si>
  <si>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</si>
  <si>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</si>
  <si>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</si>
  <si>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</si>
  <si>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</si>
  <si>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</si>
  <si>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</si>
  <si>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</si>
  <si>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</si>
  <si>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</si>
  <si>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</si>
  <si>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</si>
  <si>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</si>
  <si>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</si>
  <si>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</si>
  <si>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</si>
  <si>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</si>
  <si>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</si>
  <si>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</si>
  <si>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</si>
  <si>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</si>
  <si>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</si>
  <si>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</si>
  <si>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</si>
  <si>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</si>
  <si>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</si>
  <si>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</si>
  <si>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</si>
  <si>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</si>
  <si>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</si>
  <si>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</si>
  <si>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</si>
  <si>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</si>
  <si>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</si>
  <si>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</si>
  <si>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</si>
  <si>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</si>
  <si>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</si>
  <si>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</si>
  <si>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</si>
  <si>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</si>
  <si>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</si>
  <si>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</si>
  <si>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</si>
  <si>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</si>
  <si>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</si>
  <si>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</si>
  <si>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</si>
  <si>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</si>
  <si>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</si>
  <si>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</si>
  <si>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</si>
  <si>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</si>
  <si>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</si>
  <si>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</si>
  <si>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</si>
  <si>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</si>
  <si>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</si>
  <si>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</si>
  <si>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</si>
  <si>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</si>
  <si>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</si>
  <si>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</si>
  <si>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</si>
  <si>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</si>
  <si>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</si>
  <si>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</si>
  <si>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</si>
  <si>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</si>
  <si>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</si>
  <si>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</si>
  <si>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</si>
  <si>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</si>
  <si>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</si>
  <si>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</si>
  <si>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</si>
  <si>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</si>
  <si>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</si>
  <si>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</si>
  <si>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</si>
  <si>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</si>
  <si>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</si>
  <si>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</si>
  <si>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</si>
  <si>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</si>
  <si>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</si>
  <si>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</si>
  <si>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</si>
  <si>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</si>
  <si>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</si>
  <si>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</si>
  <si>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</si>
  <si>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</si>
  <si>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</si>
  <si>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</si>
  <si>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</si>
  <si>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</si>
  <si>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</si>
  <si>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</si>
  <si>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</si>
  <si>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</si>
  <si>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</si>
  <si>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</si>
  <si>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</si>
  <si>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</si>
  <si>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</si>
  <si>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</si>
  <si>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</si>
  <si>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</si>
  <si>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</si>
  <si>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</si>
  <si>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</si>
  <si>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</si>
  <si>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</si>
  <si>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</si>
  <si>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</si>
  <si>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</si>
  <si>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</si>
  <si>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</si>
  <si>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</si>
  <si>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</si>
  <si>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</si>
  <si>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</si>
  <si>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</si>
  <si>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</si>
  <si>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</si>
  <si>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</si>
  <si>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</si>
  <si>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</si>
  <si>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</si>
  <si>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</si>
  <si>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</si>
  <si>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</si>
  <si>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</si>
  <si>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</si>
  <si>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</si>
  <si>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</si>
  <si>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</si>
  <si>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</si>
  <si>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</si>
  <si>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</si>
  <si>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</si>
  <si>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</si>
  <si>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</si>
  <si>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</si>
  <si>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</si>
  <si>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</si>
  <si>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</si>
  <si>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</si>
  <si>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</si>
  <si>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</si>
  <si>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</si>
  <si>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</si>
  <si>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</si>
  <si>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</si>
  <si>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</si>
  <si>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</si>
  <si>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</si>
  <si>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</si>
  <si>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</si>
  <si>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</si>
  <si>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</si>
  <si>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</si>
  <si>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</si>
  <si>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</si>
  <si>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</si>
  <si>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</si>
  <si>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</si>
  <si>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</si>
  <si>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</si>
  <si>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</si>
  <si>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</si>
  <si>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</si>
  <si>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</si>
  <si>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</si>
  <si>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</si>
  <si>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</si>
  <si>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</si>
  <si>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</si>
  <si>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</si>
  <si>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</si>
  <si>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</si>
  <si>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</si>
  <si>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</si>
  <si>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</si>
  <si>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</si>
  <si>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</si>
  <si>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</si>
  <si>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</si>
  <si>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</si>
  <si>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</si>
  <si>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</si>
  <si>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</si>
  <si>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</si>
  <si>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</si>
  <si>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</si>
  <si>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</si>
  <si>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</si>
  <si>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</si>
  <si>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</si>
  <si>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</si>
  <si>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</si>
  <si>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</si>
  <si>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</si>
  <si>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</si>
  <si>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</si>
  <si>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</si>
  <si>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</si>
  <si>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</si>
  <si>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</si>
  <si>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</si>
  <si>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</si>
  <si>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</si>
  <si>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</si>
  <si>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</si>
  <si>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</si>
  <si>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</si>
  <si>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</si>
  <si>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</si>
  <si>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</si>
  <si>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</si>
  <si>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</si>
  <si>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</si>
  <si>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</si>
  <si>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</si>
  <si>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</si>
  <si>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</si>
  <si>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</si>
  <si>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</si>
  <si>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</si>
  <si>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</si>
  <si>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</si>
  <si>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</si>
  <si>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</si>
  <si>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</si>
  <si>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</si>
  <si>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</si>
  <si>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</si>
  <si>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</si>
  <si>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</si>
  <si>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</si>
  <si>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</si>
  <si>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</si>
  <si>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</si>
  <si>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</si>
  <si>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</si>
  <si>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</si>
  <si>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</si>
  <si>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</si>
  <si>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</si>
  <si>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</si>
  <si>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</si>
  <si>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</si>
  <si>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</si>
  <si>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</si>
  <si>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</si>
  <si>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</si>
  <si>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</si>
  <si>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</si>
  <si>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</si>
  <si>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</si>
  <si>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</si>
  <si>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</si>
  <si>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</si>
  <si>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</si>
  <si>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</si>
  <si>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</si>
  <si>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</si>
  <si>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</si>
  <si>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</si>
  <si>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</si>
  <si>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</si>
  <si>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</si>
  <si>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</si>
  <si>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</si>
  <si>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</si>
  <si>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</si>
  <si>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</si>
  <si>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</si>
  <si>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</si>
  <si>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</si>
  <si>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</si>
  <si>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</si>
  <si>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</si>
  <si>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</si>
  <si>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</si>
  <si>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</si>
  <si>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</si>
  <si>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</si>
  <si>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</si>
  <si>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</si>
  <si>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</si>
  <si>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</si>
  <si>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</si>
  <si>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</si>
  <si>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</si>
  <si>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</si>
  <si>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</si>
  <si>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</si>
  <si>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</si>
  <si>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</si>
  <si>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</si>
  <si>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</si>
  <si>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</si>
  <si>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</si>
  <si>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</si>
  <si>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</si>
  <si>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</si>
  <si>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</si>
  <si>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</si>
  <si>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</si>
  <si>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</si>
  <si>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</si>
  <si>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</si>
  <si>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</si>
  <si>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</si>
  <si>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</si>
  <si>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</si>
  <si>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</si>
  <si>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</si>
  <si>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</si>
  <si>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</si>
  <si>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</si>
  <si>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</si>
  <si>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</si>
  <si>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</si>
  <si>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</si>
  <si>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</si>
  <si>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</si>
  <si>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</si>
  <si>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</si>
  <si>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</si>
  <si>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</si>
  <si>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</si>
  <si>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</si>
  <si>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</si>
  <si>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</si>
  <si>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</si>
  <si>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</si>
  <si>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</si>
  <si>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</si>
  <si>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</si>
  <si>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</si>
  <si>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</si>
  <si>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</si>
  <si>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</si>
  <si>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</si>
  <si>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</si>
  <si>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</si>
  <si>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</si>
  <si>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</si>
  <si>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</si>
  <si>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</si>
  <si>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</si>
  <si>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</si>
  <si>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</si>
  <si>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</si>
  <si>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</si>
  <si>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</si>
  <si>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</si>
  <si>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</si>
  <si>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</si>
  <si>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</si>
  <si>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</si>
  <si>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</si>
  <si>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</si>
  <si>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</si>
  <si>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</si>
  <si>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</si>
  <si>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</si>
  <si>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</si>
  <si>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</si>
  <si>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</si>
  <si>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</si>
  <si>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</si>
  <si>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</si>
  <si>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</si>
  <si>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</si>
  <si>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</si>
  <si>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</si>
  <si>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</si>
  <si>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</si>
  <si>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</si>
  <si>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</si>
  <si>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</si>
  <si>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</si>
  <si>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</si>
  <si>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</si>
  <si>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</si>
  <si>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</si>
  <si>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</si>
  <si>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</si>
  <si>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</si>
  <si>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</si>
  <si>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</si>
  <si>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</si>
  <si>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</si>
  <si>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</si>
  <si>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</si>
  <si>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</si>
  <si>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</si>
  <si>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</si>
  <si>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</si>
  <si>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</si>
  <si>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</si>
  <si>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</si>
  <si>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</si>
  <si>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</si>
  <si>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</si>
  <si>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</si>
  <si>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</si>
  <si>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</si>
  <si>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</si>
  <si>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</si>
  <si>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</si>
  <si>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</si>
  <si>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</si>
  <si>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</si>
  <si>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</si>
  <si>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</si>
  <si>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</si>
  <si>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</si>
  <si>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</si>
  <si>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</si>
  <si>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</si>
  <si>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</si>
  <si>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</si>
  <si>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</si>
  <si>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</si>
  <si>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</si>
  <si>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</si>
  <si>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</si>
  <si>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</si>
  <si>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</si>
  <si>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</si>
  <si>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</si>
  <si>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</si>
  <si>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</si>
  <si>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</si>
  <si>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</si>
  <si>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</si>
  <si>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</si>
  <si>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</si>
  <si>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</si>
  <si>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</si>
  <si>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</si>
  <si>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</si>
  <si>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</si>
  <si>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</si>
  <si>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</si>
  <si>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</si>
  <si>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</si>
  <si>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</si>
  <si>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</si>
  <si>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</si>
  <si>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</si>
  <si>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</si>
  <si>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</si>
  <si>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</si>
  <si>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</si>
  <si>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</si>
  <si>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</si>
  <si>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</si>
  <si>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</si>
  <si>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</si>
  <si>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</si>
  <si>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</si>
  <si>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</si>
  <si>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</si>
  <si>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</si>
  <si>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</si>
  <si>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</si>
  <si>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</si>
  <si>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</si>
  <si>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</si>
  <si>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</si>
  <si>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</si>
  <si>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</si>
  <si>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</si>
  <si>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</si>
  <si>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</si>
  <si>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</si>
  <si>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</si>
  <si>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</si>
  <si>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</si>
  <si>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</si>
  <si>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</si>
  <si>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</si>
  <si>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</si>
  <si>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</si>
  <si>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</si>
  <si>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</si>
  <si>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</si>
  <si>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</si>
  <si>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</si>
  <si>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</si>
  <si>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</si>
  <si>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</si>
  <si>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</si>
  <si>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</si>
  <si>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</si>
  <si>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</si>
  <si>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</si>
  <si>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</si>
  <si>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</si>
  <si>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</si>
  <si>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</si>
  <si>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</si>
  <si>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</si>
  <si>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</si>
  <si>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</si>
  <si>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</si>
  <si>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</si>
  <si>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</si>
  <si>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</si>
  <si>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</si>
  <si>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</si>
  <si>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</si>
  <si>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</si>
  <si>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</si>
  <si>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</si>
  <si>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</si>
  <si>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</si>
  <si>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</si>
  <si>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</si>
  <si>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</si>
  <si>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</si>
  <si>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</si>
  <si>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</si>
  <si>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</si>
  <si>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</si>
  <si>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</si>
  <si>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</si>
  <si>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</si>
  <si>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</si>
  <si>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</si>
  <si>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</si>
  <si>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</si>
  <si>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</si>
  <si>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</si>
  <si>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</si>
  <si>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</si>
  <si>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</si>
  <si>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</si>
  <si>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</si>
  <si>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</si>
  <si>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</si>
  <si>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</si>
  <si>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</si>
  <si>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</si>
  <si>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</si>
  <si>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</si>
  <si>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</si>
  <si>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</si>
  <si>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</si>
  <si>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</si>
  <si>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</si>
  <si>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</si>
  <si>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</si>
  <si>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</si>
  <si>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</si>
  <si>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</si>
  <si>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</si>
  <si>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</si>
  <si>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</si>
  <si>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</si>
  <si>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</si>
  <si>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</si>
  <si>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</si>
  <si>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</si>
  <si>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</si>
  <si>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</si>
  <si>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</si>
  <si>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</si>
  <si>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</si>
  <si>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</si>
  <si>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</si>
  <si>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</si>
  <si>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</si>
  <si>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</si>
  <si>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</si>
  <si>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</si>
  <si>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</si>
  <si>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</si>
  <si>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</si>
  <si>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</si>
  <si>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</si>
  <si>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</si>
  <si>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</si>
  <si>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</si>
  <si>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</si>
  <si>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</si>
  <si>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</si>
  <si>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</si>
  <si>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</si>
  <si>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</si>
  <si>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</si>
  <si>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</si>
  <si>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</si>
  <si>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</si>
  <si>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</si>
  <si>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</si>
  <si>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</si>
  <si>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</si>
  <si>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</si>
  <si>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</si>
  <si>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</si>
  <si>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</si>
  <si>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</si>
  <si>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</si>
  <si>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</si>
  <si>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</si>
  <si>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</si>
  <si>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</si>
  <si>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</si>
  <si>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</si>
  <si>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</si>
  <si>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</si>
  <si>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</si>
  <si>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</si>
  <si>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</si>
  <si>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</si>
  <si>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</si>
  <si>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</si>
  <si>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</si>
  <si>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</si>
  <si>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</si>
  <si>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</si>
  <si>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</si>
  <si>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</si>
  <si>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</si>
  <si>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</si>
  <si>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</si>
  <si>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</si>
  <si>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</si>
  <si>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</si>
  <si>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</si>
  <si>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</si>
  <si>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</si>
  <si>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</si>
  <si>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</si>
  <si>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</si>
  <si>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</si>
  <si>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</si>
  <si>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</si>
  <si>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</si>
  <si>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</si>
  <si>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</si>
  <si>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</si>
  <si>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</si>
  <si>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</si>
  <si>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</si>
  <si>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</si>
  <si>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</si>
  <si>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</si>
  <si>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</si>
  <si>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</si>
  <si>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</si>
  <si>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</si>
  <si>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</si>
  <si>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</si>
  <si>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</si>
  <si>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</si>
  <si>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</si>
  <si>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</si>
  <si>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</si>
  <si>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</si>
  <si>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</si>
  <si>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</si>
  <si>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</si>
  <si>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</si>
  <si>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</si>
  <si>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</si>
  <si>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</si>
  <si>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</si>
  <si>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</si>
  <si>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</si>
  <si>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</si>
  <si>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</si>
  <si>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</si>
  <si>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</si>
  <si>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</si>
  <si>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</si>
  <si>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</si>
  <si>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</si>
  <si>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</si>
  <si>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</si>
  <si>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</si>
  <si>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</si>
  <si>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</si>
  <si>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</si>
  <si>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</si>
  <si>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</si>
  <si>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</si>
  <si>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</si>
  <si>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</si>
  <si>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</si>
  <si>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</si>
  <si>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</si>
  <si>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</si>
  <si>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</si>
  <si>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</si>
  <si>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</si>
  <si>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</si>
  <si>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</si>
  <si>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</si>
  <si>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</si>
  <si>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</si>
  <si>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</si>
  <si>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</si>
  <si>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</si>
  <si>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</si>
  <si>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</si>
  <si>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</si>
  <si>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</si>
  <si>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</si>
  <si>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</si>
  <si>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</si>
  <si>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</si>
  <si>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</si>
  <si>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</si>
  <si>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</si>
  <si>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</si>
  <si>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</si>
  <si>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</si>
  <si>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</si>
  <si>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</si>
  <si>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</si>
  <si>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</si>
  <si>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</si>
  <si>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</si>
  <si>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</si>
  <si>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</si>
  <si>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</si>
  <si>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</si>
  <si>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</si>
  <si>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</si>
  <si>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</si>
  <si>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</si>
  <si>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</si>
  <si>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</si>
  <si>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</si>
  <si>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</si>
  <si>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</si>
  <si>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</si>
  <si>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</si>
  <si>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</si>
  <si>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</si>
  <si>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</si>
  <si>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</si>
  <si>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</si>
  <si>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</si>
  <si>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</si>
  <si>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</si>
  <si>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</si>
  <si>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</si>
  <si>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</si>
  <si>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</si>
  <si>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</si>
  <si>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</si>
  <si>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</si>
  <si>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</si>
  <si>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</si>
  <si>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</si>
  <si>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</si>
  <si>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</si>
  <si>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</si>
  <si>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</si>
  <si>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</si>
  <si>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</si>
  <si>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</si>
  <si>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</si>
  <si>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</si>
  <si>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</si>
  <si>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</si>
  <si>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</si>
  <si>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</si>
  <si>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</si>
  <si>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</si>
  <si>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</si>
  <si>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</si>
  <si>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</si>
  <si>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</si>
  <si>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</si>
  <si>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</si>
  <si>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</si>
  <si>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</si>
  <si>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</si>
  <si>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</si>
  <si>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</si>
  <si>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</si>
  <si>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</si>
  <si>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</si>
  <si>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</si>
  <si>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</si>
  <si>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</si>
  <si>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</si>
  <si>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</si>
  <si>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</si>
  <si>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</si>
  <si>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</si>
  <si>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</si>
  <si>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</si>
  <si>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</si>
  <si>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</si>
  <si>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</si>
  <si>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</si>
  <si>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</si>
  <si>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</si>
  <si>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</si>
  <si>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</si>
  <si>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</si>
  <si>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</si>
  <si>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</si>
  <si>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</si>
  <si>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</si>
  <si>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</si>
  <si>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</si>
  <si>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</si>
  <si>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</si>
  <si>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</si>
  <si>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</si>
  <si>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</si>
  <si>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</si>
  <si>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</si>
  <si>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</si>
  <si>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</si>
  <si>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</si>
  <si>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</si>
  <si>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</si>
  <si>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</si>
  <si>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</si>
  <si>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</si>
  <si>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</si>
  <si>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</si>
  <si>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</si>
  <si>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</si>
  <si>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</si>
  <si>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</si>
  <si>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</si>
  <si>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</si>
  <si>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</si>
  <si>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</si>
  <si>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</si>
  <si>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</si>
  <si>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</si>
  <si>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</si>
  <si>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</si>
  <si>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</si>
  <si>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</si>
  <si>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</si>
  <si>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</si>
  <si>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</si>
  <si>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</si>
  <si>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</si>
  <si>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</si>
  <si>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</si>
  <si>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</si>
  <si>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</si>
  <si>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</si>
  <si>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</si>
  <si>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</si>
  <si>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</si>
  <si>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</si>
  <si>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</si>
  <si>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</si>
  <si>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</si>
  <si>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</si>
  <si>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</si>
  <si>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</si>
  <si>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</si>
  <si>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</si>
  <si>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</si>
  <si>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</si>
  <si>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</si>
  <si>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</si>
  <si>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</si>
  <si>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</si>
  <si>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</si>
  <si>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</si>
  <si>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</si>
  <si>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</si>
  <si>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</si>
  <si>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</si>
  <si>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</si>
  <si>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</si>
  <si>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</si>
  <si>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</si>
  <si>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</si>
  <si>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</si>
  <si>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</si>
  <si>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</si>
  <si>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</si>
  <si>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</si>
  <si>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</si>
  <si>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</si>
  <si>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</si>
  <si>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</si>
  <si>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</si>
  <si>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</si>
  <si>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</si>
  <si>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</si>
  <si>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</si>
  <si>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</si>
  <si>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</si>
  <si>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</si>
  <si>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</si>
  <si>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</si>
  <si>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</si>
  <si>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</si>
  <si>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</si>
  <si>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</si>
  <si>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</si>
  <si>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</si>
  <si>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</si>
  <si>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</si>
  <si>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</si>
  <si>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</si>
  <si>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</si>
  <si>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</si>
  <si>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</si>
  <si>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</si>
  <si>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</si>
  <si>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</si>
  <si>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</si>
  <si>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</si>
  <si>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</si>
  <si>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</si>
  <si>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</si>
  <si>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</si>
  <si>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</si>
  <si>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</si>
  <si>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</si>
  <si>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</si>
  <si>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</si>
  <si>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</si>
  <si>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</si>
  <si>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</si>
  <si>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</si>
  <si>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</si>
  <si>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</si>
  <si>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</si>
  <si>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</si>
  <si>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</si>
  <si>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</si>
  <si>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</si>
  <si>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</si>
  <si>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</si>
  <si>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</si>
  <si>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</si>
  <si>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</si>
  <si>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</si>
  <si>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</si>
  <si>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</si>
  <si>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</si>
  <si>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</si>
  <si>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</si>
  <si>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</si>
  <si>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</si>
  <si>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</si>
  <si>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</si>
  <si>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</si>
  <si>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</si>
  <si>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</si>
  <si>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</si>
  <si>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</si>
  <si>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</si>
  <si>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</si>
  <si>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</si>
  <si>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</si>
  <si>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</si>
  <si>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</si>
  <si>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</si>
  <si>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</si>
  <si>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</si>
  <si>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</si>
  <si>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</si>
  <si>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</si>
  <si>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</si>
  <si>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</si>
  <si>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</si>
  <si>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</si>
  <si>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</si>
  <si>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</si>
  <si>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</si>
  <si>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</si>
  <si>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</si>
  <si>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</si>
  <si>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</si>
  <si>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</si>
  <si>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</si>
  <si>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</si>
  <si>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</si>
  <si>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</si>
  <si>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</si>
  <si>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</si>
  <si>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</si>
  <si>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</si>
  <si>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</si>
  <si>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</si>
  <si>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</si>
  <si>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</si>
  <si>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</si>
  <si>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</si>
  <si>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</si>
  <si>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</si>
  <si>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</si>
  <si>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</si>
  <si>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</si>
  <si>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</si>
  <si>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</si>
  <si>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</si>
  <si>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</si>
  <si>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</si>
  <si>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</si>
  <si>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</si>
  <si>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</si>
  <si>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</si>
  <si>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</si>
  <si>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</si>
  <si>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</si>
  <si>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</si>
  <si>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</si>
  <si>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</si>
  <si>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</si>
  <si>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</si>
  <si>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</si>
  <si>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</si>
  <si>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</si>
  <si>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</si>
  <si>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</si>
  <si>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</si>
  <si>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</si>
  <si>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</si>
  <si>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</si>
  <si>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</si>
  <si>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</si>
  <si>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</si>
  <si>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</si>
  <si>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</si>
  <si>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</si>
  <si>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</si>
  <si>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</si>
  <si>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</si>
  <si>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</si>
  <si>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</si>
  <si>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</si>
  <si>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</si>
  <si>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</si>
  <si>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</si>
  <si>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</si>
  <si>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</si>
  <si>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</si>
  <si>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</si>
  <si>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</si>
  <si>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</si>
  <si>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</si>
  <si>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</si>
  <si>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</si>
  <si>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</si>
  <si>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</si>
  <si>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</si>
  <si>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</si>
  <si>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</si>
  <si>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</si>
  <si>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</si>
  <si>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</si>
  <si>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</si>
  <si>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</si>
  <si>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</si>
  <si>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</si>
  <si>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</si>
  <si>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</si>
  <si>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</si>
  <si>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</si>
  <si>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</si>
  <si>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</si>
  <si>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</si>
  <si>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</si>
  <si>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</si>
  <si>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</si>
  <si>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</si>
  <si>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</si>
  <si>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</si>
  <si>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</si>
  <si>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</si>
  <si>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</si>
  <si>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</si>
  <si>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</si>
  <si>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</si>
  <si>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</si>
  <si>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</si>
  <si>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</si>
  <si>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</si>
  <si>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</si>
  <si>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</si>
  <si>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</si>
  <si>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</si>
  <si>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</si>
  <si>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</si>
  <si>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</si>
  <si>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</si>
  <si>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</si>
  <si>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</si>
  <si>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</si>
  <si>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</si>
  <si>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</si>
  <si>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</si>
  <si>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</si>
  <si>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</si>
  <si>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</si>
  <si>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</si>
  <si>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</si>
  <si>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</si>
  <si>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</si>
  <si>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</si>
  <si>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</si>
  <si>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</si>
  <si>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</si>
  <si>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</si>
  <si>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</si>
  <si>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</si>
  <si>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</si>
  <si>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</si>
  <si>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</si>
  <si>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</si>
  <si>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</si>
  <si>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</si>
  <si>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</si>
  <si>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</si>
  <si>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</si>
  <si>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</si>
  <si>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</si>
  <si>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</si>
  <si>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</si>
  <si>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</si>
  <si>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</si>
  <si>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</si>
  <si>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</si>
  <si>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</si>
  <si>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</si>
  <si>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</si>
  <si>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</si>
  <si>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</si>
  <si>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</si>
  <si>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</si>
  <si>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</si>
  <si>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</si>
  <si>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</si>
  <si>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</si>
  <si>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</si>
  <si>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</si>
  <si>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</si>
  <si>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</si>
  <si>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</si>
  <si>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</si>
  <si>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</si>
  <si>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</si>
  <si>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</si>
  <si>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</si>
  <si>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</si>
  <si>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</si>
  <si>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</si>
  <si>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</si>
  <si>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</si>
  <si>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</si>
  <si>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</si>
  <si>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</si>
  <si>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</si>
  <si>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</si>
  <si>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</si>
  <si>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</si>
  <si>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</si>
  <si>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</si>
  <si>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</si>
  <si>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</si>
  <si>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</si>
  <si>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</si>
  <si>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</si>
  <si>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</si>
  <si>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</si>
  <si>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</si>
  <si>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</si>
  <si>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</si>
  <si>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</si>
  <si>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</si>
  <si>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</si>
  <si>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</si>
  <si>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</si>
  <si>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</si>
  <si>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</si>
  <si>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</si>
  <si>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</si>
  <si>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</si>
  <si>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</si>
  <si>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</si>
  <si>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</si>
  <si>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</si>
  <si>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</si>
  <si>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</si>
  <si>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</si>
  <si>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</si>
  <si>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</si>
  <si>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</si>
  <si>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</si>
  <si>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</si>
  <si>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</si>
  <si>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</si>
  <si>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</si>
  <si>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</si>
  <si>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</si>
  <si>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</si>
  <si>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</si>
  <si>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</si>
  <si>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</si>
  <si>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</si>
  <si>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</si>
  <si>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</si>
  <si>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</si>
  <si>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</si>
  <si>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</si>
  <si>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</si>
  <si>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</si>
  <si>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</si>
  <si>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</si>
  <si>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</si>
  <si>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</si>
  <si>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</si>
  <si>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</si>
  <si>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</si>
  <si>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</si>
  <si>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</si>
  <si>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</si>
  <si>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</si>
  <si>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</si>
  <si>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</si>
  <si>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</si>
  <si>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</si>
  <si>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</si>
  <si>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</si>
  <si>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</si>
  <si>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</si>
  <si>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</si>
  <si>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</si>
  <si>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</si>
  <si>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</si>
  <si>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</si>
  <si>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</si>
  <si>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</si>
  <si>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</si>
  <si>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</si>
  <si>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</si>
  <si>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</si>
  <si>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</si>
  <si>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</si>
  <si>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</si>
  <si>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</si>
  <si>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</si>
  <si>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</si>
  <si>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</si>
  <si>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</si>
  <si>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</si>
  <si>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</si>
  <si>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</si>
  <si>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</si>
  <si>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</si>
  <si>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</si>
  <si>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</si>
  <si>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</si>
  <si>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</si>
  <si>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</si>
  <si>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</si>
  <si>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</si>
  <si>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</si>
  <si>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</si>
  <si>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</si>
  <si>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</si>
  <si>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</si>
  <si>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</si>
  <si>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</si>
  <si>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</si>
  <si>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</si>
  <si>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</si>
  <si>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</si>
  <si>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</si>
  <si>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</si>
  <si>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</si>
  <si>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</si>
  <si>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</si>
  <si>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</si>
  <si>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</si>
  <si>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</si>
  <si>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</si>
  <si>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</si>
  <si>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</si>
  <si>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</si>
  <si>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</si>
  <si>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</si>
  <si>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</si>
  <si>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</si>
  <si>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</si>
  <si>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</si>
  <si>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</si>
  <si>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</si>
  <si>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</si>
  <si>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</si>
  <si>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</si>
  <si>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</si>
  <si>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</si>
  <si>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</si>
  <si>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</si>
  <si>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</si>
  <si>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</si>
  <si>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</si>
  <si>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</si>
  <si>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</si>
  <si>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</si>
  <si>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</si>
  <si>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</si>
  <si>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</si>
  <si>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</si>
  <si>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</si>
  <si>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</si>
  <si>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</si>
  <si>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</si>
  <si>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</si>
  <si>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</si>
  <si>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</si>
  <si>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</si>
  <si>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</si>
  <si>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</si>
  <si>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</si>
  <si>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</si>
  <si>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</si>
  <si>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</si>
  <si>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</si>
  <si>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</si>
  <si>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</si>
  <si>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</si>
  <si>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</si>
  <si>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</si>
  <si>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</si>
  <si>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</si>
  <si>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</si>
  <si>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</si>
  <si>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</si>
  <si>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</si>
  <si>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</si>
  <si>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</si>
  <si>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</si>
  <si>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</si>
  <si>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</si>
  <si>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</si>
  <si>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</si>
  <si>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</si>
  <si>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</si>
  <si>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</si>
  <si>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</si>
  <si>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</si>
  <si>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</si>
  <si>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</si>
  <si>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</si>
  <si>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</si>
  <si>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</si>
  <si>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</si>
  <si>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</si>
  <si>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</si>
  <si>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</si>
  <si>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</si>
  <si>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</si>
  <si>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</si>
  <si>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</si>
  <si>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</si>
  <si>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</si>
  <si>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</si>
  <si>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</si>
  <si>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</si>
  <si>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</si>
  <si>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</si>
  <si>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</si>
  <si>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</si>
  <si>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</si>
  <si>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</si>
  <si>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</si>
  <si>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</si>
  <si>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</si>
  <si>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</si>
  <si>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</si>
  <si>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</si>
  <si>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</si>
  <si>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</si>
  <si>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</si>
  <si>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</si>
  <si>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</si>
  <si>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</si>
  <si>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</si>
  <si>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</si>
  <si>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</si>
  <si>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</si>
  <si>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</si>
  <si>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</si>
  <si>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</si>
  <si>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</si>
  <si>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</si>
  <si>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</si>
  <si>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</si>
  <si>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</si>
  <si>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</si>
  <si>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</si>
  <si>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</si>
  <si>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</si>
  <si>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</si>
  <si>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</si>
  <si>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</si>
  <si>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</si>
  <si>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</si>
  <si>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</si>
  <si>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</si>
  <si>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</si>
  <si>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</si>
  <si>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</si>
  <si>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</si>
  <si>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</si>
  <si>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</si>
  <si>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</si>
  <si>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</si>
  <si>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</si>
  <si>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</si>
  <si>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</si>
  <si>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</si>
  <si>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</si>
  <si>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</si>
  <si>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</si>
  <si>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</si>
  <si>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</si>
  <si>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</si>
  <si>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</si>
  <si>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</si>
  <si>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</si>
  <si>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</si>
  <si>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</si>
  <si>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</si>
  <si>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</si>
  <si>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</si>
  <si>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</si>
  <si>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</si>
  <si>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</si>
  <si>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</si>
  <si>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</si>
  <si>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</si>
  <si>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</si>
  <si>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</si>
  <si>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</si>
  <si>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</si>
  <si>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</si>
  <si>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</si>
  <si>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</si>
  <si>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</si>
  <si>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</si>
  <si>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</si>
  <si>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</si>
  <si>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</si>
  <si>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</si>
  <si>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</si>
  <si>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</si>
  <si>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</si>
  <si>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</si>
  <si>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</si>
  <si>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</si>
  <si>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</si>
  <si>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</si>
  <si>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</si>
  <si>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</si>
  <si>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</si>
  <si>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</si>
  <si>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</si>
  <si>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</si>
  <si>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</si>
  <si>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</si>
  <si>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</si>
  <si>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</si>
  <si>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</si>
  <si>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</si>
  <si>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</si>
  <si>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</si>
  <si>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</si>
  <si>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</si>
  <si>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</si>
  <si>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</si>
  <si>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</si>
  <si>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</si>
  <si>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</si>
  <si>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</si>
  <si>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</si>
  <si>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</si>
  <si>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</si>
  <si>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</si>
  <si>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</si>
  <si>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</si>
  <si>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</si>
  <si>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</si>
  <si>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</si>
  <si>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</si>
  <si>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</si>
  <si>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</si>
  <si>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</si>
  <si>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</si>
  <si>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</si>
  <si>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</si>
  <si>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</si>
  <si>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</si>
  <si>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</si>
  <si>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</si>
  <si>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</si>
  <si>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</si>
  <si>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</si>
  <si>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</si>
  <si>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</si>
  <si>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</si>
  <si>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</si>
  <si>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</si>
  <si>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</si>
  <si>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</si>
  <si>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</si>
  <si>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</si>
  <si>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</si>
  <si>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</si>
  <si>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</si>
  <si>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</si>
  <si>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</si>
  <si>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</si>
  <si>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</si>
  <si>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</si>
  <si>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</si>
  <si>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</si>
  <si>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</si>
  <si>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</si>
  <si>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</si>
  <si>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</si>
  <si>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</si>
  <si>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</si>
  <si>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</si>
  <si>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</si>
  <si>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</si>
  <si>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</si>
  <si>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</si>
  <si>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</si>
  <si>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</si>
  <si>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</si>
  <si>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</si>
  <si>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</si>
  <si>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</si>
  <si>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</si>
  <si>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</si>
  <si>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</si>
  <si>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</si>
  <si>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</si>
  <si>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</si>
  <si>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</si>
  <si>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</si>
  <si>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</si>
  <si>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</si>
  <si>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</si>
  <si>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</si>
  <si>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</si>
  <si>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</si>
  <si>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</si>
  <si>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</si>
  <si>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</si>
  <si>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</si>
  <si>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</si>
  <si>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</si>
  <si>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</si>
  <si>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</si>
  <si>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</si>
  <si>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</si>
  <si>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</si>
  <si>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</si>
  <si>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</si>
  <si>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</si>
  <si>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</si>
  <si>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</si>
  <si>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</si>
  <si>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</si>
  <si>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</si>
  <si>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</si>
  <si>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</si>
  <si>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</si>
  <si>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</si>
  <si>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</si>
  <si>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</si>
  <si>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</si>
  <si>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</si>
  <si>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</si>
  <si>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</si>
  <si>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</si>
  <si>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</si>
  <si>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</si>
  <si>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</si>
  <si>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</si>
  <si>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</si>
  <si>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</si>
  <si>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</si>
  <si>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</si>
  <si>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</si>
  <si>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</si>
  <si>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</si>
  <si>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</si>
  <si>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</si>
  <si>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</si>
  <si>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</si>
  <si>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</si>
  <si>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</si>
  <si>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</si>
  <si>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</si>
  <si>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</si>
  <si>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</si>
  <si>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</si>
  <si>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</si>
  <si>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</si>
  <si>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</si>
  <si>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</si>
  <si>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</si>
  <si>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</si>
  <si>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</si>
  <si>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</si>
  <si>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</si>
  <si>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</si>
  <si>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</si>
  <si>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</si>
  <si>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</si>
  <si>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</si>
  <si>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</si>
  <si>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</si>
  <si>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</si>
  <si>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</si>
  <si>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</si>
  <si>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</si>
  <si>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</si>
  <si>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</si>
  <si>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</si>
  <si>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</si>
  <si>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</si>
  <si>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</si>
  <si>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</si>
  <si>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</si>
  <si>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</si>
  <si>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</si>
  <si>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</si>
  <si>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</si>
  <si>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</si>
  <si>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</si>
  <si>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</si>
  <si>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</si>
  <si>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</si>
  <si>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</si>
  <si>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</si>
  <si>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</si>
  <si>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</si>
  <si>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</si>
  <si>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</si>
  <si>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</si>
  <si>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</si>
  <si>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</si>
  <si>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</si>
  <si>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</si>
  <si>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</si>
  <si>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</si>
  <si>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</si>
  <si>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</si>
  <si>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</si>
  <si>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</si>
  <si>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</si>
  <si>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</si>
  <si>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</si>
  <si>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</si>
  <si>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</si>
  <si>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</si>
  <si>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</si>
  <si>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</si>
  <si>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</si>
  <si>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</si>
  <si>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</si>
  <si>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</si>
  <si>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</si>
  <si>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</si>
  <si>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</si>
  <si>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</si>
  <si>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</si>
  <si>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</si>
  <si>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</si>
  <si>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</si>
  <si>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</si>
  <si>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</si>
  <si>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</si>
  <si>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</si>
  <si>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</si>
  <si>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</si>
  <si>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</si>
  <si>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</si>
  <si>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</si>
  <si>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</si>
  <si>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</si>
  <si>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</si>
  <si>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</si>
  <si>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</si>
  <si>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</si>
  <si>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</si>
  <si>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</si>
  <si>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</si>
  <si>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</si>
  <si>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</si>
  <si>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</si>
  <si>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</si>
  <si>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</si>
  <si>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</si>
  <si>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</si>
  <si>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</si>
  <si>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</si>
  <si>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</si>
  <si>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</si>
  <si>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</si>
  <si>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</si>
  <si>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</si>
  <si>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</si>
  <si>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</si>
  <si>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</si>
  <si>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</si>
  <si>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</si>
  <si>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</si>
  <si>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</si>
  <si>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</si>
  <si>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</si>
  <si>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</si>
  <si>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</si>
  <si>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</si>
  <si>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</si>
  <si>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</si>
  <si>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</si>
  <si>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</si>
  <si>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</si>
  <si>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</si>
  <si>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</si>
  <si>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</si>
  <si>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</si>
  <si>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</si>
  <si>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</si>
  <si>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</si>
  <si>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</si>
  <si>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</si>
  <si>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</si>
  <si>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</si>
  <si>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</si>
  <si>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</si>
  <si>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</si>
  <si>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</si>
  <si>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</si>
  <si>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</si>
  <si>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</si>
  <si>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</si>
  <si>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</si>
  <si>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</si>
  <si>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</si>
  <si>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</si>
  <si>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</si>
  <si>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</si>
  <si>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</si>
  <si>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</si>
  <si>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</si>
  <si>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</si>
  <si>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</si>
  <si>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</si>
  <si>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</si>
  <si>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</si>
  <si>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</si>
  <si>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</si>
  <si>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</si>
  <si>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</si>
  <si>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</si>
  <si>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</si>
  <si>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</si>
  <si>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</si>
  <si>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</si>
  <si>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</si>
  <si>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</si>
  <si>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</si>
  <si>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</si>
  <si>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</si>
  <si>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</si>
  <si>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</si>
  <si>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</si>
  <si>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</si>
  <si>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</si>
  <si>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</si>
  <si>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</si>
  <si>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</si>
  <si>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</si>
  <si>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</si>
  <si>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</si>
  <si>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</si>
  <si>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</si>
  <si>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</si>
  <si>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</si>
  <si>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</si>
  <si>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</si>
  <si>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</si>
  <si>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</si>
  <si>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</si>
  <si>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</si>
  <si>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</si>
  <si>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</si>
  <si>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</si>
  <si>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</si>
  <si>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</si>
  <si>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</si>
  <si>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</si>
  <si>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</si>
  <si>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</si>
  <si>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</si>
  <si>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</si>
  <si>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</si>
  <si>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</si>
  <si>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</si>
  <si>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</si>
  <si>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</si>
  <si>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</si>
  <si>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</si>
  <si>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</si>
  <si>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</si>
  <si>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</si>
  <si>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</si>
  <si>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</si>
  <si>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</si>
  <si>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</si>
  <si>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</si>
  <si>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</si>
  <si>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</si>
  <si>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</si>
  <si>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</si>
  <si>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</si>
  <si>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</si>
  <si>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</si>
  <si>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</si>
  <si>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</si>
  <si>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</si>
  <si>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</si>
  <si>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</si>
  <si>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</si>
  <si>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</si>
  <si>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</si>
  <si>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</si>
  <si>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</si>
  <si>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</si>
  <si>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</si>
  <si>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</si>
  <si>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</si>
  <si>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</si>
  <si>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</si>
  <si>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</si>
  <si>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</si>
  <si>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</si>
  <si>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</si>
  <si>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</si>
  <si>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</si>
  <si>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</si>
  <si>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</si>
  <si>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</si>
  <si>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</si>
  <si>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</si>
  <si>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</si>
  <si>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</si>
  <si>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</si>
  <si>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</si>
  <si>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</si>
  <si>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</si>
  <si>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</si>
  <si>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</si>
  <si>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</si>
  <si>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</si>
  <si>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</si>
  <si>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</si>
  <si>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</si>
  <si>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</si>
  <si>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</si>
  <si>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</si>
  <si>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</si>
  <si>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</si>
  <si>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</si>
  <si>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</si>
  <si>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</si>
  <si>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</si>
  <si>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</si>
  <si>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</si>
  <si>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</si>
  <si>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</si>
  <si>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</si>
  <si>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</si>
  <si>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</si>
  <si>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</si>
  <si>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</si>
  <si>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</si>
  <si>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</si>
  <si>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</si>
  <si>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</si>
  <si>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</si>
  <si>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</si>
  <si>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</si>
  <si>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</si>
  <si>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</si>
  <si>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</si>
  <si>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</si>
  <si>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</si>
  <si>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</si>
  <si>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</si>
  <si>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</si>
  <si>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</si>
  <si>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</si>
  <si>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</si>
  <si>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</si>
  <si>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</si>
  <si>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</si>
  <si>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</si>
  <si>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</si>
  <si>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</si>
  <si>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</si>
  <si>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</si>
  <si>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</si>
  <si>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</si>
  <si>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</si>
  <si>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</si>
  <si>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</si>
  <si>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</si>
  <si>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</si>
  <si>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</si>
  <si>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</si>
  <si>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</si>
  <si>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</si>
  <si>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</si>
  <si>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</si>
  <si>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</si>
  <si>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</si>
  <si>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</si>
  <si>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</si>
  <si>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</si>
  <si>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</si>
  <si>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</si>
  <si>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</si>
  <si>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</si>
  <si>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</si>
  <si>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</si>
  <si>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</si>
  <si>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</si>
  <si>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</si>
  <si>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</si>
  <si>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</si>
  <si>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</si>
  <si>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</si>
  <si>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</si>
  <si>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</si>
  <si>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</si>
  <si>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</si>
  <si>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</si>
  <si>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</si>
  <si>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</si>
  <si>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</si>
  <si>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</si>
  <si>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</si>
  <si>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</si>
  <si>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</si>
  <si>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</si>
  <si>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</si>
  <si>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</si>
  <si>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</si>
  <si>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</si>
  <si>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</si>
  <si>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</si>
  <si>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</si>
  <si>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</si>
  <si>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</si>
  <si>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</si>
  <si>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</si>
  <si>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</si>
  <si>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</si>
  <si>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</si>
  <si>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</si>
  <si>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</si>
  <si>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</si>
  <si>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</si>
  <si>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</si>
  <si>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</si>
  <si>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</si>
  <si>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</si>
  <si>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</si>
  <si>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</si>
  <si>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</si>
  <si>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</si>
  <si>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</si>
  <si>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</si>
  <si>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</si>
  <si>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</si>
  <si>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</si>
  <si>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</si>
  <si>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</si>
  <si>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</si>
  <si>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</si>
  <si>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</si>
  <si>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</si>
  <si>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</si>
  <si>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</si>
  <si>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</si>
  <si>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</si>
  <si>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</si>
  <si>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</si>
  <si>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</si>
  <si>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</si>
  <si>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</si>
  <si>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</si>
  <si>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</si>
  <si>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</si>
  <si>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</si>
  <si>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</si>
  <si>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</si>
  <si>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</si>
  <si>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</si>
  <si>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</si>
  <si>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</si>
  <si>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</si>
  <si>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</si>
  <si>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</si>
  <si>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</si>
  <si>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</si>
  <si>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</si>
  <si>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</si>
  <si>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</si>
  <si>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</si>
  <si>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</si>
  <si>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</si>
  <si>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</si>
  <si>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</si>
  <si>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</si>
  <si>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</si>
  <si>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</si>
  <si>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</si>
  <si>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</si>
  <si>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</si>
  <si>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</si>
  <si>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</si>
  <si>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</si>
  <si>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</si>
  <si>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</si>
  <si>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</si>
  <si>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</si>
  <si>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</si>
  <si>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</si>
  <si>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</si>
  <si>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</si>
  <si>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</si>
  <si>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</si>
  <si>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</si>
  <si>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</si>
  <si>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</si>
  <si>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</si>
  <si>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</si>
  <si>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</si>
  <si>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</si>
  <si>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</si>
  <si>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</si>
  <si>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</si>
  <si>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</si>
  <si>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</si>
  <si>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</si>
  <si>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</si>
  <si>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</si>
  <si>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</si>
  <si>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</si>
  <si>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</si>
  <si>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</si>
  <si>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</si>
  <si>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</si>
  <si>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</si>
  <si>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</si>
  <si>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</si>
  <si>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</si>
  <si>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</si>
  <si>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</si>
  <si>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</si>
  <si>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</si>
  <si>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</si>
  <si>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</si>
  <si>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</si>
  <si>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</si>
  <si>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</si>
  <si>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</si>
  <si>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</si>
  <si>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</si>
  <si>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</si>
  <si>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</si>
  <si>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</si>
  <si>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</si>
  <si>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</si>
  <si>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</si>
  <si>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</si>
  <si>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</si>
  <si>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</si>
  <si>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</si>
  <si>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</si>
  <si>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</si>
  <si>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</si>
  <si>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</si>
  <si>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</si>
  <si>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</si>
  <si>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</si>
  <si>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</si>
  <si>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</si>
  <si>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</si>
  <si>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</si>
  <si>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</si>
  <si>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</si>
  <si>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</si>
  <si>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</si>
  <si>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</si>
  <si>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</si>
  <si>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</si>
  <si>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</si>
  <si>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</si>
  <si>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</si>
  <si>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</si>
  <si>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</si>
  <si>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</si>
  <si>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</si>
  <si>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</si>
  <si>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</si>
  <si>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</si>
  <si>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</si>
  <si>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</si>
  <si>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</si>
  <si>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</si>
  <si>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</si>
  <si>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</si>
  <si>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</si>
  <si>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</si>
  <si>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</si>
  <si>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</si>
  <si>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</si>
  <si>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</si>
  <si>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</si>
  <si>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</si>
  <si>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</si>
  <si>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</si>
  <si>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</si>
  <si>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</si>
  <si>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</si>
  <si>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</si>
  <si>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</si>
  <si>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</si>
  <si>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</si>
  <si>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</si>
  <si>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</si>
  <si>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</si>
  <si>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</si>
  <si>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</si>
  <si>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</si>
  <si>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</si>
  <si>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</si>
  <si>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</si>
  <si>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</si>
  <si>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</si>
  <si>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</si>
  <si>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</si>
  <si>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</si>
  <si>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</si>
  <si>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</si>
  <si>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</si>
  <si>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</si>
  <si>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</si>
  <si>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</si>
  <si>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</si>
  <si>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</si>
  <si>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</si>
  <si>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</si>
  <si>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</si>
  <si>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</si>
  <si>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</si>
  <si>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</si>
  <si>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</si>
  <si>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</si>
  <si>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</si>
  <si>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</si>
  <si>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</si>
  <si>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</si>
  <si>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</si>
  <si>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</si>
  <si>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</si>
  <si>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</si>
  <si>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</si>
  <si>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</si>
  <si>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</si>
  <si>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</si>
  <si>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</si>
  <si>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</si>
  <si>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</si>
  <si>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</si>
  <si>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</si>
  <si>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</si>
  <si>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</si>
  <si>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</si>
  <si>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</si>
  <si>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</si>
  <si>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</si>
  <si>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</si>
  <si>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</si>
  <si>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</si>
  <si>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</si>
  <si>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</si>
  <si>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</si>
  <si>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</si>
  <si>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</si>
  <si>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</si>
  <si>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</si>
  <si>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</si>
  <si>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</si>
  <si>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</si>
  <si>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</si>
  <si>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</si>
  <si>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</si>
  <si>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</si>
  <si>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</si>
  <si>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</si>
  <si>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</si>
  <si>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</si>
  <si>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</si>
  <si>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</si>
  <si>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</si>
  <si>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</si>
  <si>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</si>
  <si>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</si>
  <si>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</si>
  <si>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</si>
  <si>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</si>
  <si>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</si>
  <si>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</si>
  <si>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</si>
  <si>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</si>
  <si>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</si>
  <si>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</si>
  <si>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</si>
  <si>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</si>
  <si>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</si>
  <si>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</si>
  <si>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</si>
  <si>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</si>
  <si>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</si>
  <si>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</si>
  <si>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</si>
  <si>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</si>
  <si>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</si>
  <si>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</si>
  <si>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</si>
  <si>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</si>
  <si>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</si>
  <si>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</si>
  <si>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</si>
  <si>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</si>
  <si>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</si>
  <si>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</si>
  <si>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</si>
  <si>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</si>
  <si>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</si>
  <si>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</si>
  <si>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</si>
  <si>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</si>
  <si>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</si>
  <si>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</si>
  <si>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</si>
  <si>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</si>
  <si>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</si>
  <si>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</si>
  <si>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</si>
  <si>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</si>
  <si>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</si>
  <si>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</si>
  <si>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</si>
  <si>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</si>
  <si>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</si>
  <si>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</si>
  <si>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</si>
  <si>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</si>
  <si>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</si>
  <si>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</si>
  <si>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</si>
  <si>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</si>
  <si>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</si>
  <si>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</si>
  <si>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</si>
  <si>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</si>
  <si>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</si>
  <si>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</si>
  <si>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</si>
  <si>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</si>
  <si>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</si>
  <si>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</si>
  <si>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</si>
  <si>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</si>
  <si>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</si>
  <si>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</si>
  <si>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</si>
  <si>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</si>
  <si>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</si>
  <si>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</si>
  <si>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</si>
  <si>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</si>
  <si>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</si>
  <si>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</si>
  <si>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</si>
  <si>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</si>
  <si>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</si>
  <si>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</si>
  <si>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</si>
  <si>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</si>
  <si>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</si>
  <si>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</si>
  <si>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</si>
  <si>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</si>
  <si>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</si>
  <si>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</si>
  <si>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</si>
  <si>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</si>
  <si>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</si>
  <si>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</si>
  <si>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</si>
  <si>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</si>
  <si>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</si>
  <si>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</si>
  <si>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</si>
  <si>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</si>
  <si>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</si>
  <si>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</si>
  <si>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</si>
  <si>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</si>
  <si>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</si>
  <si>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</si>
  <si>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</si>
  <si>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</si>
  <si>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</si>
  <si>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</si>
  <si>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</si>
  <si>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</si>
  <si>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</si>
  <si>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</si>
  <si>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</si>
  <si>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</si>
  <si>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</si>
  <si>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</si>
  <si>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</si>
  <si>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</si>
  <si>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</si>
  <si>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</si>
  <si>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</si>
  <si>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</si>
  <si>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</si>
  <si>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</si>
  <si>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</si>
  <si>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</si>
  <si>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</si>
  <si>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</si>
  <si>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</si>
  <si>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</si>
  <si>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</si>
  <si>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</si>
  <si>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</si>
  <si>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</si>
  <si>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</si>
  <si>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</si>
  <si>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</si>
  <si>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</si>
  <si>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</si>
  <si>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</si>
  <si>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</si>
  <si>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</si>
  <si>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</si>
  <si>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</si>
  <si>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</si>
  <si>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</si>
  <si>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</si>
  <si>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</si>
  <si>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</si>
  <si>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</si>
  <si>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</si>
  <si>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</si>
  <si>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</si>
  <si>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</si>
  <si>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</si>
  <si>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</si>
  <si>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</si>
  <si>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</si>
  <si>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</si>
  <si>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</si>
  <si>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</si>
  <si>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</si>
  <si>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</si>
  <si>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</si>
  <si>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</si>
  <si>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</si>
  <si>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</si>
  <si>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</si>
  <si>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</si>
  <si>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</si>
  <si>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</si>
  <si>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</si>
  <si>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</si>
  <si>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</si>
  <si>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</si>
  <si>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</si>
  <si>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</si>
  <si>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</si>
  <si>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</si>
  <si>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</si>
  <si>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</si>
  <si>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</si>
  <si>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</si>
  <si>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</si>
  <si>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</si>
  <si>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</si>
  <si>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</si>
  <si>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</si>
  <si>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</si>
  <si>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</si>
  <si>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</si>
  <si>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</si>
  <si>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</si>
  <si>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</si>
  <si>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</si>
  <si>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</si>
  <si>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</si>
  <si>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</si>
  <si>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</si>
  <si>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</si>
  <si>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</si>
  <si>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</si>
  <si>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</si>
  <si>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</si>
  <si>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</si>
  <si>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</si>
  <si>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</si>
  <si>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</si>
  <si>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</si>
  <si>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</si>
  <si>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</si>
  <si>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</si>
  <si>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</si>
  <si>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</si>
  <si>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</si>
  <si>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</si>
  <si>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</si>
  <si>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</si>
  <si>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</si>
  <si>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</si>
  <si>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</si>
  <si>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</si>
  <si>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</si>
  <si>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</si>
  <si>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</si>
  <si>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</si>
  <si>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</si>
  <si>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</si>
  <si>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</si>
  <si>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</si>
  <si>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</si>
  <si>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</si>
  <si>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</si>
  <si>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</si>
  <si>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</si>
  <si>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</si>
  <si>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</si>
  <si>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</si>
  <si>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</si>
  <si>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</si>
  <si>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</si>
  <si>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</si>
  <si>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</si>
  <si>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</si>
  <si>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</si>
  <si>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</si>
  <si>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</si>
  <si>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</si>
  <si>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</si>
  <si>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</si>
  <si>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</si>
  <si>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</si>
  <si>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</si>
  <si>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</si>
  <si>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</si>
  <si>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</si>
  <si>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</si>
  <si>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</si>
  <si>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</si>
  <si>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</si>
  <si>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</si>
  <si>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</si>
  <si>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</si>
  <si>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</si>
  <si>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</si>
  <si>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</si>
  <si>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</si>
  <si>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</si>
  <si>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</si>
  <si>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</si>
  <si>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</si>
  <si>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</si>
  <si>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</si>
  <si>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</si>
  <si>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</si>
  <si>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</si>
  <si>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</si>
  <si>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</si>
  <si>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</si>
  <si>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</si>
  <si>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</si>
  <si>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</si>
  <si>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</si>
  <si>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</si>
  <si>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</si>
  <si>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</si>
  <si>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</si>
  <si>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</si>
  <si>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</si>
  <si>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</si>
  <si>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</si>
  <si>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</si>
  <si>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</si>
  <si>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</si>
  <si>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</si>
  <si>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</si>
  <si>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</si>
  <si>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</si>
  <si>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</si>
  <si>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</si>
  <si>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</si>
  <si>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</si>
  <si>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</si>
  <si>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</si>
  <si>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</si>
  <si>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</si>
  <si>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</si>
  <si>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</si>
  <si>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</si>
  <si>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</si>
  <si>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</si>
  <si>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</si>
  <si>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</si>
  <si>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</si>
  <si>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</si>
  <si>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</si>
  <si>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</si>
  <si>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</si>
  <si>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</si>
  <si>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</si>
  <si>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</si>
  <si>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</si>
  <si>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</si>
  <si>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</si>
  <si>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</si>
  <si>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</si>
  <si>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</si>
  <si>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</si>
  <si>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</si>
  <si>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</si>
  <si>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</si>
  <si>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</si>
  <si>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</si>
  <si>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</si>
  <si>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</si>
  <si>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</si>
  <si>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</si>
  <si>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</si>
  <si>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</si>
  <si>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</si>
  <si>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</si>
  <si>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</si>
  <si>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</si>
  <si>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</si>
  <si>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</si>
  <si>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</si>
  <si>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</si>
  <si>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</si>
  <si>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</si>
  <si>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</si>
  <si>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</si>
  <si>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</si>
  <si>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</si>
  <si>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</si>
  <si>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</si>
  <si>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</si>
  <si>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</si>
  <si>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</si>
  <si>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</si>
  <si>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</si>
  <si>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</si>
  <si>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</si>
  <si>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</si>
  <si>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</si>
  <si>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</si>
  <si>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</si>
  <si>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</si>
  <si>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</si>
  <si>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</si>
  <si>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</si>
  <si>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</si>
  <si>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</si>
  <si>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</si>
  <si>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</si>
  <si>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</si>
  <si>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</si>
  <si>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</si>
  <si>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</si>
  <si>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</si>
  <si>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</si>
  <si>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</si>
  <si>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</si>
  <si>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</si>
  <si>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</si>
  <si>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</si>
  <si>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</si>
  <si>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</si>
  <si>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</si>
  <si>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</si>
  <si>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</si>
  <si>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</si>
  <si>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</si>
  <si>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</si>
  <si>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</si>
  <si>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</si>
  <si>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</si>
  <si>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</si>
  <si>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</si>
  <si>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</si>
  <si>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</si>
  <si>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</si>
  <si>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</si>
  <si>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</si>
  <si>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</si>
  <si>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</si>
  <si>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</si>
  <si>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</si>
  <si>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</si>
  <si>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</si>
  <si>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</si>
  <si>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</si>
  <si>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</si>
  <si>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</si>
  <si>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</si>
  <si>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</si>
  <si>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</si>
  <si>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</si>
  <si>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</si>
  <si>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</si>
  <si>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</si>
  <si>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</si>
  <si>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</si>
  <si>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</si>
  <si>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</si>
  <si>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</si>
  <si>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</si>
  <si>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</si>
  <si>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</si>
  <si>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</si>
  <si>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</si>
  <si>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</si>
  <si>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</si>
  <si>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</si>
  <si>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</si>
  <si>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</si>
  <si>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</si>
  <si>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</si>
  <si>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</si>
  <si>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</si>
  <si>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</si>
  <si>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</si>
  <si>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</si>
  <si>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</si>
  <si>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</si>
  <si>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</si>
  <si>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</si>
  <si>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</si>
  <si>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</si>
  <si>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</si>
  <si>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</si>
  <si>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</si>
  <si>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</si>
  <si>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</si>
  <si>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</si>
  <si>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</si>
  <si>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</si>
  <si>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</si>
  <si>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</si>
  <si>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</si>
  <si>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</si>
  <si>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</si>
  <si>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</si>
  <si>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</si>
  <si>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</si>
  <si>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</si>
  <si>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</si>
  <si>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</si>
  <si>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</si>
  <si>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</si>
  <si>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</si>
  <si>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</si>
  <si>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</si>
  <si>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</si>
  <si>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</si>
  <si>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</si>
  <si>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</si>
  <si>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</si>
  <si>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</si>
  <si>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</si>
  <si>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</si>
  <si>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</si>
  <si>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</si>
  <si>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</si>
  <si>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</si>
  <si>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</si>
  <si>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</si>
  <si>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</si>
  <si>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</si>
  <si>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</si>
  <si>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</si>
  <si>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</si>
  <si>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</si>
  <si>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</si>
  <si>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</si>
  <si>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</si>
  <si>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</si>
  <si>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</si>
  <si>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</si>
  <si>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</si>
  <si>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</si>
  <si>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</si>
  <si>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</si>
  <si>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</si>
  <si>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</si>
  <si>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</si>
  <si>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</si>
  <si>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</si>
  <si>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</si>
  <si>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</si>
  <si>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</si>
  <si>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</si>
  <si>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</si>
  <si>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</si>
  <si>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</si>
  <si>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</si>
  <si>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</si>
  <si>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</si>
  <si>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</si>
  <si>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</si>
  <si>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</si>
  <si>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</si>
  <si>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</si>
  <si>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</si>
  <si>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</si>
  <si>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</si>
  <si>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</si>
  <si>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</si>
  <si>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</si>
  <si>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</si>
  <si>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</si>
  <si>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</si>
  <si>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</si>
  <si>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</si>
  <si>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</si>
  <si>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</si>
  <si>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</si>
  <si>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</si>
  <si>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</si>
  <si>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</si>
  <si>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</si>
  <si>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</si>
  <si>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</si>
  <si>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</si>
  <si>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</si>
  <si>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</si>
  <si>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</si>
  <si>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</si>
  <si>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</si>
  <si>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</si>
  <si>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</si>
  <si>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</si>
  <si>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</si>
  <si>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</si>
  <si>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</si>
  <si>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</si>
  <si>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</si>
  <si>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</si>
  <si>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</si>
  <si>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</si>
  <si>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</si>
  <si>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</si>
  <si>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</si>
  <si>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</si>
  <si>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</si>
  <si>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</si>
  <si>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</si>
  <si>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</si>
  <si>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</si>
  <si>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</si>
  <si>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</si>
  <si>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</si>
  <si>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</si>
  <si>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</si>
  <si>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</si>
  <si>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</si>
  <si>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</si>
  <si>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</si>
  <si>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</si>
  <si>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</si>
  <si>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</si>
  <si>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</si>
  <si>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</si>
  <si>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</si>
  <si>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</si>
  <si>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</si>
  <si>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</si>
  <si>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</si>
  <si>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</si>
  <si>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</si>
  <si>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</si>
  <si>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</si>
  <si>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</si>
  <si>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</si>
  <si>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</si>
  <si>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</si>
  <si>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</si>
  <si>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</si>
  <si>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</si>
  <si>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</si>
  <si>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</si>
  <si>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</si>
  <si>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</si>
  <si>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</si>
  <si>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</si>
  <si>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</si>
  <si>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</si>
  <si>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</si>
  <si>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</si>
  <si>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</si>
  <si>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</si>
  <si>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</si>
  <si>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</si>
  <si>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</si>
  <si>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</si>
  <si>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</si>
  <si>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</si>
  <si>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</si>
  <si>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</si>
  <si>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</si>
  <si>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</si>
  <si>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</si>
  <si>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</si>
  <si>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</si>
  <si>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</si>
  <si>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</si>
  <si>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</si>
  <si>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</si>
  <si>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</si>
  <si>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</si>
  <si>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</si>
  <si>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</si>
  <si>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</si>
  <si>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</si>
  <si>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</si>
  <si>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</si>
  <si>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</si>
  <si>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</si>
  <si>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</si>
  <si>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</si>
  <si>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</si>
  <si>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</si>
  <si>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</si>
  <si>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</si>
  <si>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</si>
  <si>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</si>
  <si>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</si>
  <si>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</si>
  <si>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</si>
  <si>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</si>
  <si>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</si>
  <si>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</si>
  <si>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</si>
  <si>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</si>
  <si>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</si>
  <si>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</si>
  <si>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</si>
  <si>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</si>
  <si>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</si>
  <si>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</si>
  <si>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</si>
  <si>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</si>
  <si>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</si>
  <si>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</si>
  <si>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</si>
  <si>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</si>
  <si>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</si>
  <si>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</si>
  <si>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</si>
  <si>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</si>
  <si>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</si>
  <si>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</si>
  <si>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</si>
  <si>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</si>
  <si>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</si>
  <si>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</si>
  <si>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</si>
  <si>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</si>
  <si>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</si>
  <si>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</si>
  <si>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</si>
  <si>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</si>
  <si>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</si>
  <si>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</si>
  <si>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</si>
  <si>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</si>
  <si>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</si>
  <si>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</si>
  <si>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</si>
  <si>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</si>
  <si>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</si>
  <si>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</si>
  <si>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</si>
  <si>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</si>
  <si>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</si>
  <si>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</si>
  <si>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</si>
  <si>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</si>
  <si>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</si>
  <si>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</si>
  <si>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</si>
  <si>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</si>
  <si>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</si>
  <si>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</si>
  <si>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</si>
  <si>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</si>
  <si>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</si>
  <si>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</si>
  <si>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</si>
  <si>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</si>
  <si>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</si>
  <si>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</si>
  <si>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</si>
  <si>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</si>
  <si>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</si>
  <si>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</si>
  <si>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</si>
  <si>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</si>
  <si>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</si>
  <si>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</si>
  <si>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</si>
  <si>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</si>
  <si>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</si>
  <si>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</si>
  <si>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</si>
  <si>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</si>
  <si>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</si>
  <si>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</si>
  <si>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</si>
  <si>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</si>
  <si>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</si>
  <si>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</si>
  <si>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</si>
  <si>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</si>
  <si>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</si>
  <si>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</si>
  <si>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</si>
  <si>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</si>
  <si>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</si>
  <si>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</si>
  <si>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</si>
  <si>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</si>
  <si>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</si>
  <si>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</si>
  <si>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</si>
  <si>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</si>
  <si>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</si>
  <si>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</si>
  <si>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</si>
  <si>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</si>
  <si>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</si>
  <si>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</si>
  <si>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</si>
  <si>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</si>
  <si>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</si>
  <si>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</si>
  <si>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</si>
  <si>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</si>
  <si>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</si>
  <si>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</si>
  <si>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</si>
  <si>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</si>
  <si>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</si>
  <si>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</si>
  <si>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</si>
  <si>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</si>
  <si>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</si>
  <si>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</si>
  <si>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</si>
  <si>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</si>
  <si>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</si>
  <si>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</si>
  <si>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</si>
  <si>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</si>
  <si>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</si>
  <si>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</si>
  <si>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</si>
  <si>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</si>
  <si>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</si>
  <si>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</si>
  <si>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</si>
  <si>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</si>
  <si>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</si>
  <si>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</si>
  <si>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</si>
  <si>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</si>
  <si>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</si>
  <si>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</si>
  <si>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</si>
  <si>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</si>
  <si>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</si>
  <si>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</si>
  <si>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</si>
  <si>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</si>
  <si>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</si>
  <si>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</si>
  <si>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</si>
  <si>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</si>
  <si>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</si>
  <si>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</si>
  <si>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</si>
  <si>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</si>
  <si>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</si>
  <si>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</si>
  <si>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</si>
  <si>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</si>
  <si>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</si>
  <si>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</si>
  <si>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</si>
  <si>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</si>
  <si>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</si>
  <si>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</si>
  <si>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</si>
  <si>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</si>
  <si>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</si>
  <si>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</si>
  <si>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</si>
  <si>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</si>
  <si>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</si>
  <si>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</si>
  <si>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</si>
  <si>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</si>
  <si>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</si>
  <si>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</si>
  <si>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</si>
  <si>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</si>
  <si>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</si>
  <si>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</si>
  <si>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</si>
  <si>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</si>
  <si>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</si>
  <si>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</si>
  <si>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</si>
  <si>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</si>
  <si>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</si>
  <si>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</si>
  <si>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</si>
  <si>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</si>
  <si>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</si>
  <si>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</si>
  <si>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</si>
  <si>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</si>
  <si>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</si>
  <si>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</si>
  <si>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</si>
  <si>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</si>
  <si>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</si>
  <si>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</si>
  <si>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</si>
  <si>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</si>
  <si>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</si>
  <si>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</si>
  <si>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</si>
  <si>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</si>
  <si>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</si>
  <si>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</si>
  <si>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</si>
  <si>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</si>
  <si>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</si>
  <si>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</si>
  <si>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</si>
  <si>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</si>
  <si>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</si>
  <si>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</si>
  <si>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</si>
  <si>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</si>
  <si>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</si>
  <si>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</si>
  <si>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</si>
  <si>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</si>
  <si>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</si>
  <si>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</si>
  <si>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</si>
  <si>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</si>
  <si>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</si>
  <si>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</si>
  <si>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</si>
  <si>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</si>
  <si>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</si>
  <si>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</si>
  <si>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</si>
  <si>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</si>
  <si>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</si>
  <si>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</si>
  <si>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</si>
  <si>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</si>
  <si>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</si>
  <si>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</si>
  <si>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</si>
  <si>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</si>
  <si>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</si>
  <si>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</si>
  <si>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</si>
  <si>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</si>
  <si>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</si>
  <si>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</si>
  <si>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</si>
  <si>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</si>
  <si>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</si>
  <si>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</si>
  <si>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</si>
  <si>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</si>
  <si>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</si>
  <si>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</si>
  <si>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</si>
  <si>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</si>
  <si>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</si>
  <si>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</si>
  <si>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</si>
  <si>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</si>
  <si>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</si>
  <si>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</si>
  <si>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</si>
  <si>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</si>
  <si>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</si>
  <si>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</si>
  <si>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</si>
  <si>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</si>
  <si>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</si>
  <si>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</si>
  <si>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</si>
  <si>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</si>
  <si>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</si>
  <si>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</si>
  <si>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</si>
  <si>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</si>
  <si>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</si>
  <si>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</si>
  <si>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</si>
  <si>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</si>
  <si>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</si>
  <si>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</si>
  <si>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</si>
  <si>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</si>
  <si>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</si>
  <si>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</si>
  <si>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</si>
  <si>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</si>
  <si>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</si>
  <si>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</si>
  <si>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</si>
  <si>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</si>
  <si>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</si>
  <si>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</si>
  <si>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</si>
  <si>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</si>
  <si>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</si>
  <si>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</si>
  <si>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</si>
  <si>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</si>
  <si>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</si>
  <si>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</si>
  <si>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</si>
  <si>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</si>
  <si>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</si>
  <si>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</si>
  <si>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</si>
  <si>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</si>
  <si>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</si>
  <si>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</si>
  <si>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</si>
  <si>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</si>
  <si>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</si>
  <si>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</si>
  <si>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</si>
  <si>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</si>
  <si>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</si>
  <si>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</si>
  <si>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</si>
  <si>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</si>
  <si>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</si>
  <si>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</si>
  <si>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</si>
  <si>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</si>
  <si>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</si>
  <si>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</si>
  <si>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</si>
  <si>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</si>
  <si>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</si>
  <si>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</si>
  <si>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</si>
  <si>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</si>
  <si>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</si>
  <si>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</si>
  <si>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</si>
  <si>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</si>
  <si>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</si>
  <si>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</si>
  <si>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</si>
  <si>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</si>
  <si>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</si>
  <si>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</si>
  <si>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</si>
  <si>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</si>
  <si>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</si>
  <si>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</si>
  <si>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</si>
  <si>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</si>
  <si>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</si>
  <si>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</si>
  <si>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</si>
  <si>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</si>
  <si>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</si>
  <si>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</si>
  <si>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</si>
  <si>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</si>
  <si>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</si>
  <si>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</si>
  <si>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</si>
  <si>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</si>
  <si>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</si>
  <si>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</si>
  <si>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</si>
  <si>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</si>
  <si>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</si>
  <si>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</si>
  <si>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</si>
  <si>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</si>
  <si>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</si>
  <si>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</si>
  <si>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</si>
  <si>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</si>
  <si>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</si>
  <si>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</si>
  <si>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</si>
  <si>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</si>
  <si>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</si>
  <si>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</si>
  <si>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</si>
  <si>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</si>
  <si>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</si>
  <si>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</si>
  <si>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</si>
  <si>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</si>
  <si>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</si>
  <si>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</si>
  <si>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</si>
  <si>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</si>
  <si>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</si>
  <si>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</si>
  <si>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</si>
  <si>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</si>
  <si>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</si>
  <si>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</si>
  <si>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</si>
  <si>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</si>
  <si>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</si>
  <si>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</si>
  <si>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</si>
  <si>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</si>
  <si>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</si>
  <si>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</si>
  <si>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</si>
  <si>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</si>
  <si>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</si>
  <si>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</si>
  <si>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</si>
  <si>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</si>
  <si>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</si>
  <si>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</si>
  <si>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</si>
  <si>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</si>
  <si>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</si>
  <si>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</si>
  <si>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</si>
  <si>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</si>
  <si>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</si>
  <si>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</si>
  <si>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</si>
  <si>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</si>
  <si>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</si>
  <si>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</si>
  <si>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</si>
  <si>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</si>
  <si>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</si>
  <si>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</si>
  <si>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</si>
  <si>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</si>
  <si>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</si>
  <si>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</si>
  <si>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</si>
  <si>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</si>
  <si>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</si>
  <si>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</si>
  <si>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</si>
  <si>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</si>
  <si>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</si>
  <si>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</si>
  <si>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</si>
  <si>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</si>
  <si>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</si>
  <si>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</si>
  <si>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</si>
  <si>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</si>
  <si>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</si>
  <si>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</si>
  <si>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</si>
  <si>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</si>
  <si>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</si>
  <si>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</si>
  <si>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</si>
  <si>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</si>
  <si>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</si>
  <si>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</si>
  <si>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</si>
  <si>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</si>
  <si>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</si>
  <si>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</si>
  <si>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</si>
  <si>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</si>
  <si>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</si>
  <si>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</si>
  <si>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</si>
  <si>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</si>
  <si>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</si>
  <si>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</si>
  <si>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</si>
  <si>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</si>
  <si>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</si>
  <si>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</si>
  <si>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</si>
  <si>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</si>
  <si>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</si>
  <si>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</si>
  <si>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</si>
  <si>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</si>
  <si>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</si>
  <si>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</si>
  <si>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</si>
  <si>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</si>
  <si>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</si>
  <si>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</si>
  <si>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</si>
  <si>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</si>
  <si>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</si>
  <si>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</si>
  <si>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</si>
  <si>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</si>
  <si>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</si>
  <si>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</si>
  <si>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</si>
  <si>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</si>
  <si>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</si>
  <si>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</si>
  <si>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</si>
  <si>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</si>
  <si>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</si>
  <si>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</si>
  <si>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</si>
  <si>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</si>
  <si>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</si>
  <si>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</si>
  <si>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</si>
  <si>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</si>
  <si>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</si>
  <si>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</si>
  <si>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</si>
  <si>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</si>
  <si>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</si>
  <si>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</si>
  <si>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</si>
  <si>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</si>
  <si>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</si>
  <si>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</si>
  <si>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</si>
  <si>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</si>
  <si>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</si>
  <si>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</si>
  <si>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</si>
  <si>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</si>
  <si>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</si>
  <si>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</si>
  <si>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</si>
  <si>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</si>
  <si>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</si>
  <si>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</si>
  <si>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</si>
  <si>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</si>
  <si>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</si>
  <si>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</si>
  <si>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</si>
  <si>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</si>
  <si>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</si>
  <si>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</si>
  <si>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</si>
  <si>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</si>
  <si>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</si>
  <si>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</si>
  <si>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</si>
  <si>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</si>
  <si>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</si>
  <si>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</si>
  <si>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</si>
  <si>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</si>
  <si>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</si>
  <si>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</si>
  <si>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</si>
  <si>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</si>
  <si>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</si>
  <si>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</si>
  <si>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</si>
  <si>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</si>
  <si>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</si>
  <si>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</si>
  <si>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</si>
  <si>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</si>
  <si>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</si>
  <si>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</si>
  <si>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</si>
  <si>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</si>
  <si>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</si>
  <si>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</si>
  <si>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</si>
  <si>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</si>
  <si>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</si>
  <si>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</si>
  <si>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</si>
  <si>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</si>
  <si>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</si>
  <si>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</si>
  <si>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</si>
  <si>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</si>
  <si>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</si>
  <si>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</si>
  <si>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</si>
  <si>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</si>
  <si>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</si>
  <si>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</si>
  <si>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</si>
  <si>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</si>
  <si>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</si>
  <si>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</si>
  <si>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</si>
  <si>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</si>
  <si>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</si>
  <si>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</si>
  <si>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</si>
  <si>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</si>
  <si>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</si>
  <si>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</si>
  <si>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</si>
  <si>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</si>
  <si>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</si>
  <si>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</si>
  <si>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</si>
  <si>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</si>
  <si>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</si>
  <si>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</si>
  <si>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</si>
  <si>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</si>
  <si>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</si>
  <si>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</si>
  <si>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</si>
  <si>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</si>
  <si>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</si>
  <si>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</si>
  <si>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</si>
  <si>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</si>
  <si>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</si>
  <si>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</si>
  <si>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</si>
  <si>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</si>
  <si>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</si>
  <si>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</si>
  <si>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</si>
  <si>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</si>
  <si>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</si>
  <si>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</si>
  <si>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</si>
  <si>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</si>
  <si>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</si>
  <si>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</si>
  <si>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</si>
  <si>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</si>
  <si>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</si>
  <si>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</si>
  <si>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</si>
  <si>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</si>
  <si>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</si>
  <si>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</si>
  <si>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</si>
  <si>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</si>
  <si>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</si>
  <si>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</si>
  <si>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</si>
  <si>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</si>
  <si>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</si>
  <si>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</si>
  <si>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</si>
  <si>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</si>
  <si>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</si>
  <si>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</si>
  <si>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</si>
  <si>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</si>
  <si>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</si>
  <si>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</si>
  <si>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</si>
  <si>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</si>
  <si>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</si>
  <si>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</si>
  <si>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</si>
  <si>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</si>
  <si>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</si>
  <si>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</si>
  <si>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</si>
  <si>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</si>
  <si>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</si>
  <si>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</si>
  <si>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</si>
  <si>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</si>
  <si>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</si>
  <si>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</si>
  <si>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</si>
  <si>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</si>
  <si>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</si>
  <si>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</si>
  <si>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</si>
  <si>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</si>
  <si>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</si>
  <si>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</si>
  <si>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</si>
  <si>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</si>
  <si>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</si>
  <si>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</si>
  <si>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</si>
  <si>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</si>
  <si>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</si>
  <si>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</si>
  <si>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</si>
  <si>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</si>
  <si>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</si>
  <si>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</si>
  <si>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</si>
  <si>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</si>
  <si>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</si>
  <si>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</si>
  <si>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</si>
  <si>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</si>
  <si>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</si>
  <si>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</si>
  <si>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</si>
  <si>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</si>
  <si>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</si>
  <si>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</si>
  <si>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</si>
  <si>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</si>
  <si>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</si>
  <si>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</si>
  <si>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</si>
  <si>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</si>
  <si>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</si>
  <si>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</si>
  <si>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</si>
  <si>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</si>
  <si>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</si>
  <si>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</si>
  <si>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</si>
  <si>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</si>
  <si>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</si>
  <si>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</si>
  <si>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</si>
  <si>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</si>
  <si>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</si>
  <si>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</si>
  <si>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</si>
  <si>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</si>
  <si>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</si>
  <si>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</si>
  <si>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</si>
  <si>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</si>
  <si>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</si>
  <si>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</si>
  <si>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</si>
  <si>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</si>
  <si>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</si>
  <si>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</si>
  <si>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</si>
  <si>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</si>
  <si>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</si>
  <si>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</si>
  <si>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</si>
  <si>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</si>
  <si>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</si>
  <si>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</si>
  <si>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</si>
  <si>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</si>
  <si>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</si>
  <si>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</si>
  <si>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</si>
  <si>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</si>
  <si>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</si>
  <si>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</si>
  <si>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</si>
  <si>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</si>
  <si>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</si>
  <si>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</si>
  <si>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</si>
  <si>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</si>
  <si>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</si>
  <si>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</si>
  <si>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</si>
  <si>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</si>
  <si>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</si>
  <si>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</si>
  <si>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</si>
  <si>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</si>
  <si>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</si>
  <si>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</si>
  <si>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</si>
  <si>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</si>
  <si>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</si>
  <si>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</si>
  <si>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</si>
  <si>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</si>
  <si>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</si>
  <si>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</si>
  <si>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</si>
  <si>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</si>
  <si>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</si>
  <si>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</si>
  <si>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</si>
  <si>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</si>
  <si>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</si>
  <si>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</si>
  <si>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</si>
  <si>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</si>
  <si>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</si>
  <si>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</si>
  <si>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</si>
  <si>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</si>
  <si>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</si>
  <si>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</si>
  <si>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</si>
  <si>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</si>
  <si>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</si>
  <si>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</si>
  <si>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</si>
  <si>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</si>
  <si>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</si>
  <si>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</si>
  <si>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</si>
  <si>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</si>
  <si>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</si>
  <si>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</si>
  <si>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</si>
  <si>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</si>
  <si>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</si>
  <si>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</si>
  <si>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</si>
  <si>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</si>
  <si>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</si>
  <si>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</si>
  <si>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</si>
  <si>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</si>
  <si>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</si>
  <si>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</si>
  <si>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</si>
  <si>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</si>
  <si>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</si>
  <si>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</si>
  <si>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</si>
  <si>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</si>
  <si>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</si>
  <si>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</si>
  <si>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</si>
  <si>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</si>
  <si>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</si>
  <si>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</si>
  <si>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</si>
  <si>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</si>
  <si>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</si>
  <si>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</si>
  <si>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</si>
  <si>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</si>
  <si>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</si>
  <si>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</si>
  <si>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</si>
  <si>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</si>
  <si>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</si>
  <si>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</si>
  <si>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</si>
  <si>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</si>
  <si>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</si>
  <si>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</si>
  <si>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</si>
  <si>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</si>
  <si>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</si>
  <si>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</si>
  <si>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</si>
  <si>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</si>
  <si>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</si>
  <si>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</si>
  <si>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</si>
  <si>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</si>
  <si>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</si>
  <si>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</si>
  <si>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</si>
  <si>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</si>
  <si>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</si>
  <si>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</si>
  <si>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</si>
  <si>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</si>
  <si>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</si>
  <si>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</si>
  <si>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</si>
  <si>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</si>
  <si>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</si>
  <si>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</si>
  <si>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</si>
  <si>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</si>
  <si>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</si>
  <si>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</si>
  <si>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</si>
  <si>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</si>
  <si>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</si>
  <si>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</si>
  <si>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</si>
  <si>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</si>
  <si>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</si>
  <si>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</si>
  <si>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</si>
  <si>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</si>
  <si>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</si>
  <si>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</si>
  <si>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</si>
  <si>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</si>
  <si>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</si>
  <si>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</si>
  <si>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</si>
  <si>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</si>
  <si>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</si>
  <si>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</si>
  <si>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</si>
  <si>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</si>
  <si>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</si>
  <si>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</si>
  <si>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</si>
  <si>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</si>
  <si>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</si>
  <si>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</si>
  <si>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</si>
  <si>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</si>
  <si>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</si>
  <si>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</si>
  <si>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</si>
  <si>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</si>
  <si>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</si>
  <si>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</si>
  <si>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</si>
  <si>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</si>
  <si>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</si>
  <si>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</si>
  <si>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</si>
  <si>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</si>
  <si>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</si>
  <si>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</si>
  <si>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</si>
  <si>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</si>
  <si>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</si>
  <si>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</si>
  <si>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</si>
  <si>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</si>
  <si>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</si>
  <si>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</si>
  <si>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</si>
  <si>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</si>
  <si>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</si>
  <si>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</si>
  <si>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</si>
  <si>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</si>
  <si>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</si>
  <si>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</si>
  <si>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</si>
  <si>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</si>
  <si>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</si>
  <si>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</si>
  <si>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</si>
  <si>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</si>
  <si>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</si>
  <si>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</si>
  <si>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</si>
  <si>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</si>
  <si>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</si>
  <si>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</si>
  <si>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</si>
  <si>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</si>
  <si>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</si>
  <si>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</si>
  <si>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</si>
  <si>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</si>
  <si>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</si>
  <si>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</si>
  <si>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</si>
  <si>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</si>
  <si>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</si>
  <si>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</si>
  <si>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</si>
  <si>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</si>
  <si>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</si>
  <si>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</si>
  <si>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</si>
  <si>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</si>
  <si>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</si>
  <si>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</si>
  <si>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</si>
  <si>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</si>
  <si>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</si>
  <si>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</si>
  <si>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</si>
  <si>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</si>
  <si>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</si>
  <si>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</si>
  <si>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</si>
  <si>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</si>
  <si>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</si>
  <si>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</si>
  <si>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</si>
  <si>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</si>
  <si>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</si>
  <si>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</si>
  <si>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</si>
  <si>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</si>
  <si>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</si>
  <si>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</si>
  <si>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</si>
  <si>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</si>
  <si>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</si>
  <si>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</si>
  <si>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</si>
  <si>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</si>
  <si>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</si>
  <si>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</si>
  <si>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</si>
  <si>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</si>
  <si>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</si>
  <si>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</si>
  <si>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</si>
  <si>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</si>
  <si>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</si>
  <si>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</si>
  <si>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</si>
  <si>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</si>
  <si>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</si>
  <si>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</si>
  <si>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</si>
  <si>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</si>
  <si>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</si>
  <si>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</si>
  <si>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</si>
  <si>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</si>
  <si>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</si>
  <si>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</si>
  <si>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</si>
  <si>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</si>
  <si>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</si>
  <si>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</si>
  <si>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</si>
  <si>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</si>
  <si>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</si>
  <si>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</si>
  <si>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</si>
  <si>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</si>
  <si>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</si>
  <si>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</si>
  <si>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</si>
  <si>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</si>
  <si>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</si>
  <si>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</si>
  <si>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</si>
  <si>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</si>
  <si>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</si>
  <si>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</si>
  <si>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</si>
  <si>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</si>
  <si>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</si>
  <si>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</si>
  <si>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</si>
  <si>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</si>
  <si>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</si>
  <si>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</si>
  <si>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</si>
  <si>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</si>
  <si>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</si>
  <si>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</si>
  <si>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</si>
  <si>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</si>
  <si>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</si>
  <si>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</si>
  <si>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</si>
  <si>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</si>
  <si>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</si>
  <si>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</si>
  <si>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</si>
  <si>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</si>
  <si>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</si>
  <si>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</si>
  <si>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</si>
  <si>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</si>
  <si>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</si>
  <si>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</si>
  <si>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</si>
  <si>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</si>
  <si>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</si>
  <si>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</si>
  <si>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</si>
  <si>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</si>
  <si>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</si>
  <si>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</si>
  <si>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</si>
  <si>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</si>
  <si>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</si>
  <si>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</si>
  <si>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</si>
  <si>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</si>
  <si>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</si>
  <si>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</si>
  <si>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</si>
  <si>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</si>
  <si>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</si>
  <si>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</si>
  <si>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</si>
  <si>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</si>
  <si>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</si>
  <si>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</si>
  <si>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</si>
  <si>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</si>
  <si>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</si>
  <si>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</si>
  <si>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</si>
  <si>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</si>
  <si>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</si>
  <si>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</si>
  <si>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</si>
  <si>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</si>
  <si>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</si>
  <si>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</si>
  <si>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</si>
  <si>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</si>
  <si>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</si>
  <si>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</si>
  <si>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</si>
  <si>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</si>
  <si>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</si>
  <si>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</si>
  <si>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</si>
  <si>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</si>
  <si>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</si>
  <si>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</si>
  <si>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</si>
  <si>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</si>
  <si>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</si>
  <si>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</si>
  <si>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</si>
  <si>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</si>
  <si>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</si>
  <si>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</si>
  <si>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</si>
  <si>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</si>
  <si>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</si>
  <si>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</si>
  <si>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</si>
  <si>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</si>
  <si>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</si>
  <si>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</si>
  <si>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</si>
  <si>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</si>
  <si>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</si>
  <si>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</si>
  <si>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</si>
  <si>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</si>
  <si>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</si>
  <si>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</si>
  <si>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</si>
  <si>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</si>
  <si>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</si>
  <si>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</si>
  <si>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</si>
  <si>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</si>
  <si>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</si>
  <si>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</si>
  <si>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</si>
  <si>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</si>
  <si>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</si>
  <si>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</si>
  <si>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</si>
  <si>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</si>
  <si>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</si>
  <si>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</si>
  <si>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</si>
  <si>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</si>
  <si>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</si>
  <si>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</si>
  <si>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</si>
  <si>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</si>
  <si>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</si>
  <si>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</si>
  <si>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</si>
  <si>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</si>
  <si>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</si>
  <si>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</si>
  <si>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</si>
  <si>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</si>
  <si>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</si>
  <si>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</si>
  <si>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</si>
  <si>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</si>
  <si>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</si>
  <si>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</si>
  <si>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</si>
  <si>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</si>
  <si>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</si>
  <si>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</si>
  <si>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</si>
  <si>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</si>
  <si>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</si>
  <si>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</si>
  <si>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</si>
  <si>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</si>
  <si>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</si>
  <si>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</si>
  <si>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</si>
  <si>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</si>
  <si>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</si>
  <si>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</si>
  <si>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</si>
  <si>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</si>
  <si>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</si>
  <si>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</si>
  <si>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</si>
  <si>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</si>
  <si>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</si>
  <si>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</si>
  <si>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</si>
  <si>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</si>
  <si>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</si>
  <si>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</si>
  <si>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</si>
  <si>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</si>
  <si>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</si>
  <si>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</si>
  <si>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</si>
  <si>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</si>
  <si>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</si>
  <si>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</si>
  <si>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</si>
  <si>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</si>
  <si>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</si>
  <si>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</si>
  <si>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</si>
  <si>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</si>
  <si>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</si>
  <si>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</si>
  <si>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</si>
  <si>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</si>
  <si>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</si>
  <si>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</si>
  <si>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</si>
  <si>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</si>
  <si>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</si>
  <si>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</si>
  <si>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</si>
  <si>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</si>
  <si>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</si>
  <si>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</si>
  <si>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</si>
  <si>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</si>
  <si>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</si>
  <si>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</si>
  <si>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</si>
  <si>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</si>
  <si>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</si>
  <si>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</si>
  <si>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</si>
  <si>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</si>
  <si>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</si>
  <si>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</si>
  <si>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</si>
  <si>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</si>
  <si>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</si>
  <si>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</si>
  <si>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</si>
  <si>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</si>
  <si>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</si>
  <si>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</si>
  <si>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</si>
  <si>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</si>
  <si>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</si>
  <si>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</si>
  <si>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</si>
  <si>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</si>
  <si>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</si>
  <si>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</si>
  <si>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</si>
  <si>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</si>
  <si>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</si>
  <si>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</si>
  <si>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</si>
  <si>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</si>
  <si>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</si>
  <si>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</si>
  <si>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</si>
  <si>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</si>
  <si>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</si>
  <si>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</si>
  <si>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</si>
  <si>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</si>
  <si>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</si>
  <si>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</si>
  <si>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</si>
  <si>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</si>
  <si>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</si>
  <si>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</si>
  <si>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</si>
  <si>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</si>
  <si>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</si>
  <si>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</si>
  <si>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</si>
  <si>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</si>
  <si>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</si>
  <si>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</si>
  <si>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</si>
  <si>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</si>
  <si>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</si>
  <si>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</si>
  <si>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</si>
  <si>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</si>
  <si>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</si>
  <si>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</si>
  <si>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</si>
  <si>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</si>
  <si>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</si>
  <si>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</si>
  <si>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</si>
  <si>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</si>
  <si>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</si>
  <si>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</si>
  <si>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</si>
  <si>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</si>
  <si>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</si>
  <si>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</si>
  <si>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</si>
  <si>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</si>
  <si>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</si>
  <si>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</si>
  <si>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</si>
  <si>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</si>
  <si>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</si>
  <si>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</si>
  <si>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</si>
  <si>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</si>
  <si>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</si>
  <si>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</si>
  <si>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</si>
  <si>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</si>
  <si>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</si>
  <si>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</si>
  <si>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</si>
  <si>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</si>
  <si>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</si>
  <si>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</si>
  <si>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</si>
  <si>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</si>
  <si>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</si>
  <si>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</si>
  <si>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</si>
  <si>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</si>
  <si>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</si>
  <si>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</si>
  <si>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</si>
  <si>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</si>
  <si>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</si>
  <si>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</si>
  <si>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</si>
  <si>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</si>
  <si>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</si>
  <si>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</si>
  <si>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</si>
  <si>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</si>
  <si>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</si>
  <si>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</si>
  <si>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</si>
  <si>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</si>
  <si>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</si>
  <si>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</si>
  <si>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</si>
  <si>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</si>
  <si>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</si>
  <si>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</si>
  <si>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</si>
  <si>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</si>
  <si>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</si>
  <si>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</si>
  <si>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</si>
  <si>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</si>
  <si>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</si>
  <si>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</si>
  <si>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</si>
  <si>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</si>
  <si>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</si>
  <si>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</si>
  <si>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</si>
  <si>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</si>
  <si>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</si>
  <si>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</si>
  <si>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</si>
  <si>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</si>
  <si>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</si>
  <si>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</si>
  <si>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</si>
  <si>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</si>
  <si>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</si>
  <si>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</si>
  <si>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</si>
  <si>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</si>
  <si>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</si>
  <si>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</si>
  <si>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</si>
  <si>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</si>
  <si>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</si>
  <si>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</si>
  <si>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</si>
  <si>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</si>
  <si>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</si>
  <si>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</si>
  <si>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</si>
  <si>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</si>
  <si>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</si>
  <si>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</si>
  <si>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</si>
  <si>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</si>
  <si>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</si>
  <si>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</si>
  <si>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</si>
  <si>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</si>
  <si>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</si>
  <si>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</si>
  <si>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</si>
  <si>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</si>
  <si>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</si>
  <si>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</si>
  <si>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</si>
  <si>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</si>
  <si>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</si>
  <si>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</si>
  <si>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</si>
  <si>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</si>
  <si>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</si>
  <si>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</si>
  <si>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</si>
  <si>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</si>
  <si>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</si>
  <si>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</si>
  <si>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</si>
  <si>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</si>
  <si>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</si>
  <si>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</si>
  <si>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</si>
  <si>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</si>
  <si>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</si>
  <si>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</si>
  <si>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</si>
  <si>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</si>
  <si>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</si>
  <si>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</si>
  <si>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</si>
  <si>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</si>
  <si>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</si>
  <si>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</si>
  <si>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</si>
  <si>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</si>
  <si>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</si>
  <si>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</si>
  <si>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</si>
  <si>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</si>
  <si>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</si>
  <si>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</si>
  <si>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</si>
  <si>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</si>
  <si>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</si>
  <si>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</si>
  <si>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</si>
  <si>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</si>
  <si>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</si>
  <si>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</si>
  <si>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</si>
  <si>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</si>
  <si>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</si>
  <si>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</si>
  <si>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</si>
  <si>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</si>
  <si>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</si>
  <si>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</si>
  <si>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</si>
  <si>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</si>
  <si>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</si>
  <si>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</si>
  <si>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</si>
  <si>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</si>
  <si>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</si>
  <si>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</si>
  <si>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</si>
  <si>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</si>
  <si>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</si>
  <si>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</si>
  <si>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</si>
  <si>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</si>
  <si>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</si>
  <si>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</si>
  <si>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</si>
  <si>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</si>
  <si>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</si>
  <si>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</si>
  <si>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</si>
  <si>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</si>
  <si>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</si>
  <si>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</si>
  <si>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</si>
  <si>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</si>
  <si>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</si>
  <si>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</si>
  <si>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</si>
  <si>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</si>
  <si>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</si>
  <si>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</si>
  <si>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</si>
  <si>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</si>
  <si>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</si>
  <si>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</si>
  <si>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</si>
  <si>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</si>
  <si>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</si>
  <si>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</si>
  <si>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</si>
  <si>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</si>
  <si>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</si>
  <si>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</si>
  <si>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</si>
  <si>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</si>
  <si>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</si>
  <si>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</si>
  <si>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</si>
  <si>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</si>
  <si>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</si>
  <si>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</si>
  <si>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</si>
  <si>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</si>
  <si>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</si>
  <si>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</si>
  <si>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</si>
  <si>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</si>
  <si>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</si>
  <si>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</si>
  <si>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</si>
  <si>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</si>
  <si>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</si>
  <si>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</si>
  <si>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</si>
  <si>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</si>
  <si>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</si>
  <si>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</si>
  <si>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</si>
  <si>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</si>
  <si>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</si>
  <si>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</si>
  <si>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</si>
  <si>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</si>
  <si>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</si>
  <si>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</si>
  <si>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</si>
  <si>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</si>
  <si>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</si>
  <si>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</si>
  <si>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</si>
  <si>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</si>
  <si>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</si>
  <si>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</si>
  <si>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</si>
  <si>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</si>
  <si>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</si>
  <si>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</si>
  <si>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</si>
  <si>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</si>
  <si>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</si>
  <si>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</si>
  <si>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</si>
  <si>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</si>
  <si>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</si>
  <si>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</si>
  <si>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</si>
  <si>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</si>
  <si>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</si>
  <si>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</si>
  <si>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</si>
  <si>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</si>
  <si>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</si>
  <si>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</si>
  <si>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</si>
  <si>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</si>
  <si>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</si>
  <si>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</si>
  <si>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</si>
  <si>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</si>
  <si>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</si>
  <si>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</si>
  <si>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</si>
  <si>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</si>
  <si>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</si>
  <si>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</si>
  <si>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</si>
  <si>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</si>
  <si>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</si>
  <si>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</si>
  <si>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</si>
  <si>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</si>
  <si>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</si>
  <si>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</si>
  <si>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</si>
  <si>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</si>
  <si>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</si>
  <si>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</si>
  <si>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</si>
  <si>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</si>
  <si>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</si>
  <si>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</si>
  <si>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</si>
  <si>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</si>
  <si>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</si>
  <si>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</si>
  <si>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</si>
  <si>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</si>
  <si>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</si>
  <si>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</si>
  <si>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</si>
  <si>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</si>
  <si>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</si>
  <si>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</si>
  <si>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</si>
  <si>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</si>
  <si>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</si>
  <si>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</si>
  <si>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</si>
  <si>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</si>
  <si>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</si>
  <si>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</si>
  <si>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</si>
  <si>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</si>
  <si>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</si>
  <si>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</si>
  <si>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</si>
  <si>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</si>
  <si>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</si>
  <si>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</si>
  <si>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</si>
  <si>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</si>
  <si>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</si>
  <si>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</si>
  <si>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</si>
  <si>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</si>
  <si>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</si>
  <si>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</si>
  <si>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</si>
  <si>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</si>
  <si>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</si>
  <si>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</si>
  <si>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</si>
  <si>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</si>
  <si>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</si>
  <si>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</si>
  <si>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</si>
  <si>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</si>
  <si>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</si>
  <si>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</si>
  <si>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</si>
  <si>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</si>
  <si>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</si>
  <si>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</si>
  <si>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</si>
  <si>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</si>
  <si>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</si>
  <si>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</si>
  <si>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</si>
  <si>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</si>
  <si>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</si>
  <si>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</si>
  <si>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</si>
  <si>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</si>
  <si>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</si>
  <si>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</si>
  <si>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</si>
  <si>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</si>
  <si>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</si>
  <si>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</si>
  <si>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</si>
  <si>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</si>
  <si>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</si>
  <si>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</si>
  <si>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</si>
  <si>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</si>
  <si>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</si>
  <si>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</si>
  <si>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</si>
  <si>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</si>
  <si>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</si>
  <si>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</si>
  <si>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</si>
  <si>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</si>
  <si>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</si>
  <si>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</si>
  <si>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</si>
  <si>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</si>
  <si>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</si>
  <si>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</si>
  <si>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</si>
  <si>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</si>
  <si>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</si>
  <si>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</si>
  <si>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</si>
  <si>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</si>
  <si>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</si>
  <si>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</si>
  <si>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</si>
  <si>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</si>
  <si>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</si>
  <si>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</si>
  <si>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</si>
  <si>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</si>
  <si>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</si>
  <si>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</si>
  <si>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</si>
  <si>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</si>
  <si>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</si>
  <si>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</si>
  <si>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</si>
  <si>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</si>
  <si>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</si>
  <si>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</si>
  <si>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</si>
  <si>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</si>
  <si>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</si>
  <si>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</si>
  <si>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</si>
  <si>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</si>
  <si>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</si>
  <si>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</si>
  <si>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</si>
  <si>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</si>
  <si>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</si>
  <si>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</si>
  <si>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</si>
  <si>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</si>
  <si>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</si>
  <si>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</si>
  <si>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</si>
  <si>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</si>
  <si>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</si>
  <si>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</si>
  <si>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</si>
  <si>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</si>
  <si>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</si>
  <si>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</si>
  <si>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</si>
  <si>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</si>
  <si>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</si>
  <si>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</si>
  <si>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</si>
  <si>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</si>
  <si>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</si>
  <si>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</si>
  <si>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</si>
  <si>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</si>
  <si>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</si>
  <si>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</si>
  <si>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</si>
  <si>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</si>
  <si>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</si>
  <si>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</si>
  <si>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</si>
  <si>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</si>
  <si>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</si>
  <si>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</si>
  <si>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</si>
  <si>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</si>
  <si>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</si>
  <si>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</si>
  <si>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</si>
  <si>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</si>
  <si>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</si>
  <si>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</si>
  <si>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</si>
  <si>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</si>
  <si>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</si>
  <si>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</si>
  <si>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</si>
  <si>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</si>
  <si>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</si>
  <si>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</si>
  <si>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</si>
  <si>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</si>
  <si>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</si>
  <si>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</si>
  <si>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</si>
  <si>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</si>
  <si>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</si>
  <si>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</si>
  <si>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</si>
  <si>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</si>
  <si>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</si>
  <si>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</si>
  <si>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</si>
  <si>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</si>
  <si>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</si>
  <si>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</si>
  <si>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</si>
  <si>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</si>
  <si>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</si>
  <si>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</si>
  <si>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</si>
  <si>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</si>
  <si>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</si>
  <si>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</si>
  <si>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</si>
  <si>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</si>
  <si>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</si>
  <si>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</si>
  <si>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</si>
  <si>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</si>
  <si>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</si>
  <si>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</si>
  <si>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</si>
  <si>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</si>
  <si>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</si>
  <si>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</si>
  <si>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</si>
  <si>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</si>
  <si>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</si>
  <si>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</si>
  <si>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</si>
  <si>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</si>
  <si>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</si>
  <si>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</si>
  <si>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</si>
  <si>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</si>
  <si>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</si>
  <si>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</si>
  <si>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</si>
  <si>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</si>
  <si>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</si>
  <si>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</si>
  <si>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</si>
  <si>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</si>
  <si>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</si>
  <si>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</si>
  <si>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</si>
  <si>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</si>
  <si>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</si>
  <si>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</si>
  <si>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</si>
  <si>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</si>
  <si>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</si>
  <si>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</si>
  <si>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</si>
  <si>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</si>
  <si>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</si>
  <si>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</si>
  <si>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</si>
  <si>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</si>
  <si>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</si>
  <si>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</si>
  <si>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</si>
  <si>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</si>
  <si>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</si>
  <si>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</si>
  <si>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</si>
  <si>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</si>
  <si>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</si>
  <si>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</si>
  <si>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</si>
  <si>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</si>
  <si>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</si>
  <si>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</si>
  <si>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</si>
  <si>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</si>
  <si>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</si>
  <si>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</si>
  <si>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</si>
  <si>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</si>
  <si>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</si>
  <si>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</si>
  <si>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</si>
  <si>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</si>
  <si>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</si>
  <si>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</si>
  <si>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</si>
  <si>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</si>
  <si>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</si>
  <si>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</si>
  <si>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</si>
  <si>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</si>
  <si>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</si>
  <si>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</si>
  <si>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</si>
  <si>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</si>
  <si>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</si>
  <si>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</si>
  <si>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</si>
  <si>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</si>
  <si>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</si>
  <si>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</si>
  <si>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</si>
  <si>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</si>
  <si>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</si>
  <si>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</si>
  <si>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</si>
  <si>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</si>
  <si>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</si>
  <si>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</si>
  <si>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</si>
  <si>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</si>
  <si>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</si>
  <si>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</si>
  <si>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</si>
  <si>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</si>
  <si>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</si>
  <si>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</si>
  <si>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</si>
  <si>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</si>
  <si>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</si>
  <si>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</si>
  <si>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</si>
  <si>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</si>
  <si>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</si>
  <si>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</si>
  <si>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</si>
  <si>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</si>
  <si>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</si>
  <si>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</si>
  <si>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</si>
  <si>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</si>
  <si>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</si>
  <si>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</si>
  <si>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</si>
  <si>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</si>
  <si>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</si>
  <si>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</si>
  <si>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</si>
  <si>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</si>
  <si>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</si>
  <si>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</si>
  <si>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</si>
  <si>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</si>
  <si>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</si>
  <si>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</si>
  <si>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</si>
  <si>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</si>
  <si>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</si>
  <si>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</si>
  <si>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</si>
  <si>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</si>
  <si>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</si>
  <si>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</si>
  <si>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</si>
  <si>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</si>
  <si>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</si>
  <si>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</si>
  <si>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</si>
  <si>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</si>
  <si>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</si>
  <si>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</si>
  <si>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</si>
  <si>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</si>
  <si>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</si>
  <si>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</si>
  <si>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</si>
  <si>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</si>
  <si>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</si>
  <si>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</si>
  <si>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</si>
  <si>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</si>
  <si>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</si>
  <si>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</si>
  <si>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</si>
  <si>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</si>
  <si>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</si>
  <si>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</si>
  <si>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</si>
  <si>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</si>
  <si>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</si>
  <si>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</si>
  <si>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</si>
  <si>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</si>
  <si>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</si>
  <si>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</si>
  <si>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</si>
  <si>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</si>
  <si>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</si>
  <si>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</si>
  <si>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</si>
  <si>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</si>
  <si>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</si>
  <si>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</si>
  <si>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</si>
  <si>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</si>
  <si>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</si>
  <si>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</si>
  <si>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</si>
  <si>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</si>
  <si>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</si>
  <si>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</si>
  <si>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</si>
  <si>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</si>
  <si>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</si>
  <si>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</si>
  <si>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</si>
  <si>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</si>
  <si>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</si>
  <si>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</si>
  <si>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</si>
  <si>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</si>
  <si>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</si>
  <si>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</si>
  <si>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</si>
  <si>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</si>
  <si>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</si>
  <si>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</si>
  <si>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</si>
  <si>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</si>
  <si>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</si>
  <si>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</si>
  <si>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</si>
  <si>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</si>
  <si>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</si>
  <si>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</si>
  <si>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</si>
  <si>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</si>
  <si>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</si>
  <si>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</si>
  <si>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</si>
  <si>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</si>
  <si>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</si>
  <si>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</si>
  <si>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</si>
  <si>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</si>
  <si>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</si>
  <si>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</si>
  <si>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</si>
  <si>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</si>
  <si>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</si>
  <si>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</si>
  <si>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</si>
  <si>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</si>
  <si>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</si>
  <si>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</si>
  <si>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</si>
  <si>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</si>
  <si>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</si>
  <si>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</si>
  <si>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</si>
  <si>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</si>
  <si>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</si>
  <si>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</si>
  <si>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</si>
  <si>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</si>
  <si>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</si>
  <si>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</si>
  <si>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</si>
  <si>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</si>
  <si>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</si>
  <si>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</si>
  <si>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</si>
  <si>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</si>
  <si>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</si>
  <si>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</si>
  <si>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</si>
  <si>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</si>
  <si>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</si>
  <si>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</si>
  <si>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</si>
  <si>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</si>
  <si>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</si>
  <si>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</si>
  <si>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</si>
  <si>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</si>
  <si>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</si>
  <si>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</si>
  <si>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</si>
  <si>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</si>
  <si>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</si>
  <si>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</si>
  <si>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</si>
  <si>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</si>
  <si>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</si>
  <si>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</si>
  <si>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</si>
  <si>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</si>
  <si>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</si>
  <si>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</si>
  <si>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</si>
  <si>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</si>
  <si>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</si>
  <si>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</si>
  <si>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</si>
  <si>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</si>
  <si>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</si>
  <si>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</si>
  <si>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</si>
  <si>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</si>
  <si>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</si>
  <si>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</si>
  <si>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</si>
  <si>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</si>
  <si>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</si>
  <si>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</si>
  <si>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</si>
  <si>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</si>
  <si>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</si>
  <si>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</si>
  <si>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</si>
  <si>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</si>
  <si>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</si>
  <si>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</si>
  <si>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</si>
  <si>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</si>
  <si>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</si>
  <si>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</si>
  <si>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</si>
  <si>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</si>
  <si>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</si>
  <si>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</si>
  <si>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</si>
  <si>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</si>
  <si>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</si>
  <si>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</si>
  <si>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</si>
  <si>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</si>
  <si>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</si>
  <si>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</si>
  <si>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</si>
  <si>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</si>
  <si>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</si>
  <si>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</si>
  <si>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</si>
  <si>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</si>
  <si>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</si>
  <si>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</si>
  <si>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</si>
  <si>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</si>
  <si>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</si>
  <si>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</si>
  <si>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</si>
  <si>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</si>
  <si>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</si>
  <si>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</si>
  <si>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</si>
  <si>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</si>
  <si>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</si>
  <si>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</si>
  <si>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</si>
  <si>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</si>
  <si>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</si>
  <si>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</si>
  <si>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</si>
  <si>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</si>
  <si>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</si>
  <si>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</si>
  <si>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</si>
  <si>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</si>
  <si>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</si>
  <si>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</si>
  <si>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</si>
  <si>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</si>
  <si>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</si>
  <si>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</si>
  <si>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</si>
  <si>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</si>
  <si>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</si>
  <si>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</si>
  <si>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</si>
  <si>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</si>
  <si>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</si>
  <si>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</si>
  <si>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</si>
  <si>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</si>
  <si>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</si>
  <si>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</si>
  <si>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</si>
  <si>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</si>
  <si>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</si>
  <si>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</si>
  <si>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</si>
  <si>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</si>
  <si>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</si>
  <si>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</si>
  <si>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</si>
  <si>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</si>
  <si>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</si>
  <si>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</si>
  <si>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</si>
  <si>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</si>
  <si>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</si>
  <si>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</si>
  <si>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</si>
  <si>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</si>
  <si>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</si>
  <si>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</si>
  <si>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</si>
  <si>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</si>
  <si>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</si>
  <si>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</si>
  <si>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</si>
  <si>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</si>
  <si>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</si>
  <si>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</si>
  <si>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</si>
  <si>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</si>
  <si>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</si>
  <si>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</si>
  <si>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</si>
  <si>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</si>
  <si>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</si>
  <si>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</si>
  <si>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</si>
  <si>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</si>
  <si>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</si>
  <si>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</si>
  <si>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</si>
  <si>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</si>
  <si>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</si>
  <si>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</si>
  <si>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</si>
  <si>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</si>
  <si>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</si>
  <si>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</si>
  <si>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</si>
  <si>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</si>
  <si>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</si>
  <si>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</si>
  <si>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</si>
  <si>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</si>
  <si>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</si>
  <si>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</si>
  <si>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</si>
  <si>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</si>
  <si>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</si>
  <si>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</si>
  <si>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</si>
  <si>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</si>
  <si>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</si>
  <si>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</si>
  <si>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</si>
  <si>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</si>
  <si>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</si>
  <si>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</si>
  <si>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</si>
  <si>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</si>
  <si>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</si>
  <si>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</si>
  <si>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</si>
  <si>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</si>
  <si>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</si>
  <si>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</si>
  <si>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</si>
  <si>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</si>
  <si>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</si>
  <si>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</si>
  <si>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</si>
  <si>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</si>
  <si>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</si>
  <si>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</si>
  <si>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</si>
  <si>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</si>
  <si>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</si>
  <si>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</si>
  <si>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</si>
  <si>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</si>
  <si>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</si>
  <si>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</si>
  <si>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</si>
  <si>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</si>
  <si>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</si>
  <si>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</si>
  <si>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</si>
  <si>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</si>
  <si>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</si>
  <si>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</si>
  <si>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</si>
  <si>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</si>
  <si>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</si>
  <si>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</si>
  <si>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</si>
  <si>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</si>
  <si>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</si>
  <si>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</si>
  <si>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</si>
  <si>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</si>
  <si>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</si>
  <si>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</si>
  <si>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</si>
  <si>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</si>
  <si>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</si>
  <si>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</si>
  <si>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</si>
  <si>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</si>
  <si>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</si>
  <si>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</si>
  <si>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</si>
  <si>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</si>
  <si>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</si>
  <si>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</si>
  <si>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</si>
  <si>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</si>
  <si>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</si>
  <si>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</si>
  <si>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</si>
  <si>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</si>
  <si>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</si>
  <si>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</si>
  <si>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</si>
  <si>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</si>
  <si>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</si>
  <si>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</si>
  <si>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</si>
  <si>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</si>
  <si>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</si>
  <si>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</si>
  <si>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</si>
  <si>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</si>
  <si>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</si>
  <si>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</si>
  <si>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</si>
  <si>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</si>
  <si>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</si>
  <si>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</si>
  <si>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</si>
  <si>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</si>
  <si>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</si>
  <si>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</si>
  <si>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</si>
  <si>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</si>
  <si>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</si>
  <si>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</si>
  <si>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</si>
  <si>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</si>
  <si>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</si>
  <si>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</si>
  <si>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</si>
  <si>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</si>
  <si>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</si>
  <si>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</si>
  <si>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</si>
  <si>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</si>
  <si>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</si>
  <si>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</si>
  <si>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</si>
  <si>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</si>
  <si>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</si>
  <si>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</si>
  <si>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</si>
  <si>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</si>
  <si>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</si>
  <si>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</si>
  <si>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</si>
  <si>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</si>
  <si>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</si>
  <si>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</si>
  <si>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</si>
  <si>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</si>
  <si>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</si>
  <si>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</si>
  <si>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</si>
  <si>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</si>
  <si>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</si>
  <si>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</si>
  <si>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</si>
  <si>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</si>
  <si>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</si>
  <si>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</si>
  <si>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</si>
  <si>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</si>
  <si>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</si>
  <si>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</si>
  <si>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</si>
  <si>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</si>
  <si>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</si>
  <si>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</si>
  <si>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</si>
  <si>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</si>
  <si>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</si>
  <si>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</si>
  <si>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</si>
  <si>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</si>
  <si>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</si>
  <si>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</si>
  <si>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</si>
  <si>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</si>
  <si>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</si>
  <si>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</si>
  <si>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</si>
  <si>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</si>
  <si>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</si>
  <si>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</si>
  <si>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</si>
  <si>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</si>
  <si>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</si>
  <si>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</si>
  <si>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</si>
  <si>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</si>
  <si>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</si>
  <si>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</si>
  <si>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</si>
  <si>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</si>
  <si>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</si>
  <si>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</si>
  <si>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</si>
  <si>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</si>
  <si>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</si>
  <si>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</si>
  <si>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</si>
  <si>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</si>
  <si>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</si>
  <si>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</si>
  <si>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</si>
  <si>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</si>
  <si>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</si>
  <si>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</si>
  <si>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</si>
  <si>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</si>
  <si>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</si>
  <si>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</si>
  <si>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</si>
  <si>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</si>
  <si>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</si>
  <si>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</si>
  <si>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</si>
  <si>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</si>
  <si>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</si>
  <si>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</si>
  <si>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</si>
  <si>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</si>
  <si>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</si>
  <si>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</si>
  <si>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</si>
  <si>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</si>
  <si>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</si>
  <si>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</si>
  <si>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</si>
  <si>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</si>
  <si>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</si>
  <si>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</si>
  <si>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</si>
  <si>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</si>
  <si>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</si>
  <si>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</si>
  <si>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</si>
  <si>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</si>
  <si>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</si>
  <si>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</si>
  <si>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</si>
  <si>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</si>
  <si>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</si>
  <si>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</si>
  <si>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</si>
  <si>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</si>
  <si>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</si>
  <si>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</si>
  <si>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</si>
  <si>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</si>
  <si>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</si>
  <si>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</si>
  <si>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</si>
  <si>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</si>
  <si>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</si>
  <si>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</si>
  <si>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</si>
  <si>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</si>
  <si>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</si>
  <si>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</si>
  <si>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</si>
  <si>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</si>
  <si>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</si>
  <si>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</si>
  <si>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</si>
  <si>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</si>
  <si>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</si>
  <si>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</si>
  <si>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</si>
  <si>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</si>
  <si>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</si>
  <si>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</si>
  <si>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</si>
  <si>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</si>
  <si>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</si>
  <si>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</si>
  <si>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</si>
  <si>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</si>
  <si>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</si>
  <si>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</si>
  <si>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</si>
  <si>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</si>
  <si>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</si>
  <si>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</si>
  <si>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</si>
  <si>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</si>
  <si>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</si>
  <si>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</si>
  <si>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</si>
  <si>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</si>
  <si>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</si>
  <si>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</si>
  <si>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</si>
  <si>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</si>
  <si>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</si>
  <si>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</si>
  <si>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</si>
  <si>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</si>
  <si>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</si>
  <si>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</si>
  <si>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</si>
  <si>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</si>
  <si>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</si>
  <si>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</si>
  <si>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</si>
  <si>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</si>
  <si>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</si>
  <si>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</si>
  <si>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</si>
  <si>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</si>
  <si>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</si>
  <si>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</si>
  <si>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</si>
  <si>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</si>
  <si>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</si>
  <si>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</si>
  <si>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</si>
  <si>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</si>
  <si>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</si>
  <si>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</si>
  <si>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</si>
  <si>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</si>
  <si>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</si>
  <si>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</si>
  <si>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</si>
  <si>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</si>
  <si>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</si>
  <si>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</si>
  <si>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</si>
  <si>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</si>
  <si>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</si>
  <si>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</si>
  <si>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</si>
  <si>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</si>
  <si>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</si>
  <si>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</si>
  <si>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</si>
  <si>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</si>
  <si>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</si>
  <si>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</si>
  <si>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</si>
  <si>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</si>
  <si>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</si>
  <si>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</si>
  <si>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</si>
  <si>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</si>
  <si>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</si>
  <si>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</si>
  <si>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</si>
  <si>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</si>
  <si>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</si>
  <si>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</si>
  <si>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</si>
  <si>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</si>
  <si>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</si>
  <si>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</si>
  <si>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</si>
  <si>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</si>
  <si>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</si>
  <si>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</si>
  <si>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</si>
  <si>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</si>
  <si>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</si>
  <si>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</si>
  <si>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</si>
  <si>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</si>
  <si>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</si>
  <si>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</si>
  <si>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</si>
  <si>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</si>
  <si>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</si>
  <si>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</si>
  <si>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</si>
  <si>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</si>
  <si>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</si>
  <si>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</si>
  <si>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</si>
  <si>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</si>
  <si>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</si>
  <si>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</si>
  <si>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</si>
  <si>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</si>
  <si>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</si>
  <si>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</si>
  <si>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</si>
  <si>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</si>
  <si>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</si>
  <si>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</si>
  <si>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</si>
  <si>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</si>
  <si>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</si>
  <si>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</si>
  <si>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</si>
  <si>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</si>
  <si>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</si>
  <si>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</si>
  <si>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</si>
  <si>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</si>
  <si>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</si>
  <si>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</si>
  <si>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</si>
  <si>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</si>
  <si>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</si>
  <si>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</si>
  <si>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</si>
  <si>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</si>
  <si>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</si>
  <si>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</si>
  <si>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</si>
  <si>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</si>
  <si>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</si>
  <si>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</si>
  <si>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</si>
  <si>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</si>
  <si>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</si>
  <si>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</si>
  <si>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</si>
  <si>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</si>
  <si>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</si>
  <si>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</si>
  <si>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</si>
  <si>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</si>
  <si>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</si>
  <si>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</si>
  <si>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</si>
  <si>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</si>
  <si>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</si>
  <si>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</si>
  <si>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</si>
  <si>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</si>
  <si>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</si>
  <si>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</si>
  <si>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</si>
  <si>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</si>
  <si>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</si>
  <si>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</si>
  <si>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</si>
  <si>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</si>
  <si>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</si>
  <si>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</si>
  <si>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</si>
  <si>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</si>
  <si>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</si>
  <si>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</si>
  <si>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</si>
  <si>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</si>
  <si>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</si>
  <si>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</si>
  <si>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</si>
  <si>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</si>
  <si>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</si>
  <si>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</si>
  <si>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</si>
  <si>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</si>
  <si>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</si>
  <si>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</si>
  <si>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</si>
  <si>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</si>
  <si>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</si>
  <si>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</si>
  <si>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</si>
  <si>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</si>
  <si>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</si>
  <si>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</si>
  <si>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</si>
  <si>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</si>
  <si>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</si>
  <si>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</si>
  <si>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</si>
  <si>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</si>
  <si>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</si>
  <si>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</si>
  <si>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</si>
  <si>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</si>
  <si>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</si>
  <si>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</si>
  <si>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</si>
  <si>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</si>
  <si>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</si>
  <si>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</si>
  <si>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</si>
  <si>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</si>
  <si>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</si>
  <si>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</si>
  <si>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</si>
  <si>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</si>
  <si>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</si>
  <si>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</si>
  <si>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</si>
  <si>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</si>
  <si>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</si>
  <si>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</si>
  <si>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</si>
  <si>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</si>
  <si>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</si>
  <si>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</si>
  <si>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</si>
  <si>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</si>
  <si>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</si>
  <si>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</si>
  <si>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</si>
  <si>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</si>
  <si>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</si>
  <si>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</si>
  <si>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</si>
  <si>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</si>
  <si>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</si>
  <si>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</si>
  <si>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</si>
  <si>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</si>
  <si>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</si>
  <si>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</si>
  <si>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</si>
  <si>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</si>
  <si>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</si>
  <si>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</si>
  <si>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</si>
  <si>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</si>
  <si>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</si>
  <si>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</si>
  <si>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</si>
  <si>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</si>
  <si>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</si>
  <si>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</si>
  <si>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</si>
  <si>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</si>
  <si>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</si>
  <si>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</si>
  <si>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</si>
  <si>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</si>
  <si>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</si>
  <si>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</si>
  <si>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</si>
  <si>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</si>
  <si>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</si>
  <si>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</si>
  <si>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</si>
  <si>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</si>
  <si>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</si>
  <si>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</si>
  <si>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</si>
  <si>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</si>
  <si>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</si>
  <si>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</si>
  <si>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</si>
  <si>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</si>
  <si>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</si>
  <si>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</si>
  <si>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</si>
  <si>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</si>
  <si>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</si>
  <si>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</si>
  <si>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</si>
  <si>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</si>
  <si>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</si>
  <si>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</si>
  <si>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</si>
  <si>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</si>
  <si>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</si>
  <si>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</si>
  <si>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</si>
  <si>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</si>
  <si>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</si>
  <si>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</si>
  <si>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</si>
  <si>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</si>
  <si>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</si>
  <si>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</si>
  <si>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</si>
  <si>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</si>
  <si>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</si>
  <si>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</si>
  <si>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</si>
  <si>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</si>
  <si>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</si>
  <si>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</si>
  <si>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</si>
  <si>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</si>
  <si>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</si>
  <si>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</si>
  <si>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</si>
  <si>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</si>
  <si>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</si>
  <si>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</si>
  <si>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</si>
  <si>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</si>
  <si>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</si>
  <si>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</si>
  <si>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</si>
  <si>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</si>
  <si>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</si>
  <si>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</si>
  <si>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</si>
  <si>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</si>
  <si>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</si>
  <si>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</si>
  <si>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</si>
  <si>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</si>
  <si>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</si>
  <si>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</si>
  <si>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</si>
  <si>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</si>
  <si>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</si>
  <si>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</si>
  <si>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</si>
  <si>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</si>
  <si>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</si>
  <si>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</si>
  <si>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</si>
  <si>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</si>
  <si>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</si>
  <si>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</si>
  <si>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</si>
  <si>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</si>
  <si>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</si>
  <si>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</si>
  <si>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</si>
  <si>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</si>
  <si>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</si>
  <si>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</si>
  <si>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</si>
  <si>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</si>
  <si>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</si>
  <si>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</si>
  <si>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</si>
  <si>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</si>
  <si>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</si>
  <si>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</si>
  <si>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</si>
  <si>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</si>
  <si>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</si>
  <si>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</si>
  <si>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</si>
  <si>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</si>
  <si>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</si>
  <si>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</si>
  <si>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</si>
  <si>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</si>
  <si>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</si>
  <si>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</si>
  <si>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</si>
  <si>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</si>
  <si>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</si>
  <si>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</si>
  <si>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</si>
  <si>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</si>
  <si>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</si>
  <si>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</si>
  <si>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</si>
  <si>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</si>
  <si>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</si>
  <si>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</si>
  <si>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</si>
  <si>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</si>
  <si>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</si>
  <si>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</si>
  <si>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</si>
  <si>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</si>
  <si>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</si>
  <si>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</si>
  <si>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</si>
  <si>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</si>
  <si>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</si>
  <si>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</si>
  <si>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</si>
  <si>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</si>
  <si>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</si>
  <si>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</si>
  <si>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</si>
  <si>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</si>
  <si>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</si>
  <si>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</si>
  <si>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</si>
  <si>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</si>
  <si>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</si>
  <si>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</si>
  <si>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</si>
  <si>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</si>
  <si>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</si>
  <si>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</si>
  <si>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</si>
  <si>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</si>
  <si>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</si>
  <si>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</si>
  <si>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</si>
  <si>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</si>
  <si>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</si>
  <si>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</si>
  <si>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</si>
  <si>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</si>
  <si>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</si>
  <si>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</si>
  <si>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</si>
  <si>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</si>
  <si>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</si>
  <si>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</si>
  <si>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</si>
  <si>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</si>
  <si>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</si>
  <si>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</si>
  <si>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</si>
  <si>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</si>
  <si>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</si>
  <si>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</si>
  <si>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</si>
  <si>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</si>
  <si>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</si>
  <si>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</si>
  <si>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</si>
  <si>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</si>
  <si>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</si>
  <si>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</si>
  <si>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</si>
  <si>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</si>
  <si>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</si>
  <si>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</si>
  <si>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</si>
  <si>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</si>
  <si>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</si>
  <si>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</si>
  <si>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</si>
  <si>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</si>
  <si>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</si>
  <si>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</si>
  <si>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</si>
  <si>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</si>
  <si>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</si>
  <si>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</si>
  <si>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</si>
  <si>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</si>
  <si>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</si>
  <si>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</si>
  <si>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</si>
  <si>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</si>
  <si>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</si>
  <si>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</si>
  <si>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</si>
  <si>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</si>
  <si>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</si>
  <si>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</si>
  <si>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</si>
  <si>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</si>
  <si>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</si>
  <si>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</si>
  <si>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</si>
  <si>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</si>
  <si>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</si>
  <si>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</si>
  <si>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</si>
  <si>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</si>
  <si>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</si>
  <si>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</si>
  <si>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</si>
  <si>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</si>
  <si>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</si>
  <si>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</si>
  <si>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</si>
  <si>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</si>
  <si>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</si>
  <si>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</si>
  <si>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</si>
  <si>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</si>
  <si>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</si>
  <si>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</si>
  <si>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</si>
  <si>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</si>
  <si>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</si>
  <si>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</si>
  <si>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</si>
  <si>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</si>
  <si>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</si>
  <si>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</si>
  <si>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</si>
  <si>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</si>
  <si>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</si>
  <si>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</si>
  <si>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</si>
  <si>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</si>
  <si>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</si>
  <si>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</si>
  <si>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</si>
  <si>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</si>
  <si>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</si>
  <si>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</si>
  <si>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</si>
  <si>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</si>
  <si>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</si>
  <si>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</si>
  <si>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</si>
  <si>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</si>
  <si>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</si>
  <si>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</si>
  <si>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</si>
  <si>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</si>
  <si>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</si>
  <si>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</si>
  <si>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</si>
  <si>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</si>
  <si>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</si>
  <si>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</si>
  <si>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</si>
  <si>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</si>
  <si>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</si>
  <si>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</si>
  <si>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</si>
  <si>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</si>
  <si>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</si>
  <si>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</si>
  <si>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</si>
  <si>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</si>
  <si>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</si>
  <si>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</si>
  <si>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</si>
  <si>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</si>
  <si>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</si>
  <si>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</si>
  <si>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</si>
  <si>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</si>
  <si>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</si>
  <si>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</si>
  <si>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</si>
  <si>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</si>
  <si>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</si>
  <si>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</si>
  <si>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</si>
  <si>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</si>
  <si>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</si>
  <si>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</si>
  <si>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</si>
  <si>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</si>
  <si>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</si>
  <si>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</si>
  <si>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</si>
  <si>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</si>
  <si>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</si>
  <si>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</si>
  <si>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</si>
  <si>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</si>
  <si>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</si>
  <si>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</si>
  <si>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</si>
  <si>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</si>
  <si>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</si>
  <si>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</si>
  <si>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</si>
  <si>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</si>
  <si>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</si>
  <si>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</si>
  <si>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</si>
  <si>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</si>
  <si>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</si>
  <si>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</si>
  <si>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</si>
  <si>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</si>
  <si>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</si>
  <si>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</si>
  <si>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</si>
  <si>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</si>
  <si>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</si>
  <si>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</si>
  <si>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</si>
  <si>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</si>
  <si>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</si>
  <si>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</si>
  <si>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</si>
  <si>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</si>
  <si>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</si>
  <si>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</si>
  <si>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</si>
  <si>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</si>
  <si>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</si>
  <si>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</si>
  <si>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</si>
  <si>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</si>
  <si>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</si>
  <si>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</si>
  <si>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</si>
  <si>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</si>
  <si>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</si>
  <si>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</si>
  <si>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</si>
  <si>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</si>
  <si>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</si>
  <si>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</si>
  <si>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</si>
  <si>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</si>
  <si>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</si>
  <si>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</si>
  <si>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</si>
  <si>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</si>
  <si>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</si>
  <si>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</si>
  <si>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</si>
  <si>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</si>
  <si>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</si>
  <si>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</si>
  <si>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</si>
  <si>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</si>
  <si>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</si>
  <si>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</si>
  <si>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</si>
  <si>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</si>
  <si>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</si>
  <si>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</si>
  <si>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</si>
  <si>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</si>
  <si>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</si>
  <si>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</si>
  <si>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</si>
  <si>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</si>
  <si>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</si>
  <si>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</si>
  <si>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</si>
  <si>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</si>
  <si>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</si>
  <si>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</si>
  <si>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</si>
  <si>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</si>
  <si>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</si>
  <si>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</si>
  <si>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</si>
  <si>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</si>
  <si>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</si>
  <si>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</si>
  <si>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</si>
  <si>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</si>
  <si>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</si>
  <si>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</si>
  <si>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</si>
  <si>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</si>
  <si>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</si>
  <si>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</si>
  <si>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</si>
  <si>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</si>
  <si>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</si>
  <si>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</si>
  <si>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</si>
  <si>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</si>
  <si>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</si>
  <si>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</si>
  <si>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</si>
  <si>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</si>
  <si>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</si>
  <si>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</si>
  <si>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</si>
  <si>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</si>
  <si>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</si>
  <si>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</si>
  <si>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</si>
  <si>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</si>
  <si>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</si>
  <si>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</si>
  <si>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</si>
  <si>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</si>
  <si>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</si>
  <si>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</si>
  <si>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</si>
  <si>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</si>
  <si>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</si>
  <si>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</si>
  <si>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</si>
  <si>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</si>
  <si>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</si>
  <si>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</si>
  <si>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</si>
  <si>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</si>
  <si>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</si>
  <si>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</si>
  <si>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</si>
  <si>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</si>
  <si>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</si>
  <si>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</si>
  <si>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</si>
  <si>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</si>
  <si>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</si>
  <si>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</si>
  <si>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</si>
  <si>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</si>
  <si>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</si>
  <si>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</si>
  <si>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</si>
  <si>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</si>
  <si>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</si>
  <si>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</si>
  <si>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</si>
  <si>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</si>
  <si>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</si>
  <si>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</si>
  <si>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</si>
  <si>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</si>
  <si>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</si>
  <si>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</si>
  <si>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</si>
  <si>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</si>
  <si>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</si>
  <si>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</si>
  <si>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</si>
  <si>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</si>
  <si>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</si>
  <si>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</si>
  <si>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</si>
  <si>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</si>
  <si>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</si>
  <si>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</si>
  <si>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</si>
  <si>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</si>
  <si>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</si>
  <si>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</si>
  <si>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</si>
  <si>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</si>
  <si>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</si>
  <si>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</si>
  <si>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</si>
  <si>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</si>
  <si>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</si>
  <si>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</si>
  <si>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</si>
  <si>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</si>
  <si>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</si>
  <si>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</si>
  <si>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</si>
  <si>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</si>
  <si>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</si>
  <si>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</si>
  <si>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</si>
  <si>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</si>
  <si>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</si>
  <si>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</si>
  <si>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</si>
  <si>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</si>
  <si>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</si>
  <si>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</si>
  <si>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</si>
  <si>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</si>
  <si>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</si>
  <si>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</si>
  <si>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</si>
  <si>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</si>
  <si>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</si>
  <si>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</si>
  <si>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</si>
  <si>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</si>
  <si>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</si>
  <si>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</si>
  <si>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</si>
  <si>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</si>
  <si>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</si>
  <si>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</si>
  <si>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</si>
  <si>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</si>
  <si>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</si>
  <si>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</si>
  <si>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</si>
  <si>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</si>
  <si>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</si>
  <si>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</si>
  <si>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</si>
  <si>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</si>
  <si>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</si>
  <si>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</si>
  <si>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</si>
  <si>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</si>
  <si>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</si>
  <si>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</si>
  <si>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</si>
  <si>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</si>
  <si>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</si>
  <si>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</si>
  <si>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</si>
  <si>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</si>
  <si>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</si>
  <si>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</si>
  <si>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</si>
  <si>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</si>
  <si>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</si>
  <si>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</si>
  <si>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</si>
  <si>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</si>
  <si>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</si>
  <si>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</si>
  <si>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</si>
  <si>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</si>
  <si>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</si>
  <si>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</si>
  <si>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</si>
  <si>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</si>
  <si>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</si>
  <si>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</si>
  <si>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</si>
  <si>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</si>
  <si>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</si>
  <si>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</si>
  <si>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</si>
  <si>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</si>
  <si>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</si>
  <si>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</si>
  <si>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</si>
  <si>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</si>
  <si>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</si>
  <si>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</si>
  <si>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</si>
  <si>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</si>
  <si>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</si>
  <si>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</si>
  <si>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</si>
  <si>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</si>
  <si>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</si>
  <si>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</si>
  <si>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</si>
  <si>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</si>
  <si>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</si>
  <si>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</si>
  <si>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</si>
  <si>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</si>
  <si>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</si>
  <si>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</si>
  <si>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</si>
  <si>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</si>
  <si>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</si>
  <si>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</si>
  <si>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</si>
  <si>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</si>
  <si>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</si>
  <si>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</si>
  <si>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</si>
  <si>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</si>
  <si>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</si>
  <si>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</si>
  <si>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</si>
  <si>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</si>
  <si>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</si>
  <si>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</si>
  <si>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</si>
  <si>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</si>
  <si>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</si>
  <si>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</si>
  <si>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</si>
  <si>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</si>
  <si>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</si>
  <si>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</si>
  <si>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</si>
  <si>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</si>
  <si>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</si>
  <si>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</si>
  <si>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</si>
  <si>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</si>
  <si>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</si>
  <si>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</si>
  <si>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</si>
  <si>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</si>
  <si>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</si>
  <si>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</si>
  <si>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</si>
  <si>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</si>
  <si>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</si>
  <si>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</si>
  <si>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</si>
  <si>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</si>
  <si>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</si>
  <si>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</si>
  <si>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</si>
  <si>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</si>
  <si>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</si>
  <si>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</si>
  <si>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</si>
  <si>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</si>
  <si>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</si>
  <si>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</si>
  <si>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</si>
  <si>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</si>
  <si>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</si>
  <si>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</si>
  <si>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</si>
  <si>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</si>
  <si>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</si>
  <si>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</si>
  <si>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</si>
  <si>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</si>
  <si>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</si>
  <si>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</si>
  <si>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</si>
  <si>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</si>
  <si>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</si>
  <si>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</si>
  <si>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</si>
  <si>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</si>
  <si>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</si>
  <si>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</si>
  <si>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</si>
  <si>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</si>
  <si>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</si>
  <si>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</si>
  <si>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</si>
  <si>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</si>
  <si>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</si>
  <si>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</si>
  <si>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</si>
  <si>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</si>
  <si>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</si>
  <si>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</si>
  <si>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</si>
  <si>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</si>
  <si>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</si>
  <si>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</si>
  <si>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</si>
  <si>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</si>
  <si>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</si>
  <si>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</si>
  <si>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</si>
  <si>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</si>
  <si>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</si>
  <si>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</si>
  <si>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</si>
  <si>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</si>
  <si>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</si>
  <si>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</si>
  <si>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</si>
  <si>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</si>
  <si>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</si>
  <si>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</si>
  <si>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</si>
  <si>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</si>
  <si>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</si>
  <si>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</si>
  <si>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</si>
  <si>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</si>
  <si>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</si>
  <si>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</si>
  <si>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</si>
  <si>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</si>
  <si>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</si>
  <si>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</si>
  <si>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</si>
  <si>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</si>
  <si>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</si>
  <si>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</si>
  <si>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</si>
  <si>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</si>
  <si>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</si>
  <si>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</si>
  <si>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</si>
  <si>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</si>
  <si>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</si>
  <si>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</si>
  <si>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</si>
  <si>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</si>
  <si>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</si>
  <si>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</si>
  <si>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</si>
  <si>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</si>
  <si>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</si>
  <si>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</si>
  <si>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</si>
  <si>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</si>
  <si>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</si>
  <si>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</si>
  <si>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</si>
  <si>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</si>
  <si>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</si>
  <si>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</si>
  <si>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</si>
  <si>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</si>
  <si>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</si>
  <si>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</si>
  <si>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</si>
  <si>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</si>
  <si>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</si>
  <si>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</si>
  <si>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</si>
  <si>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</si>
  <si>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</si>
  <si>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</si>
  <si>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</si>
  <si>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</si>
  <si>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</si>
  <si>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</si>
  <si>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</si>
  <si>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</si>
  <si>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</si>
  <si>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</si>
  <si>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</si>
  <si>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</si>
  <si>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</si>
  <si>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</si>
  <si>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</si>
  <si>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</si>
  <si>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</si>
  <si>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</si>
  <si>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</si>
  <si>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</si>
  <si>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</si>
  <si>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</si>
  <si>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</si>
  <si>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</si>
  <si>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</si>
  <si>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</si>
  <si>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</si>
  <si>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</si>
  <si>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</si>
  <si>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</si>
  <si>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</si>
  <si>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</si>
  <si>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</si>
  <si>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</si>
  <si>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</si>
  <si>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</si>
  <si>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</si>
  <si>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</si>
  <si>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</si>
  <si>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</si>
  <si>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</si>
  <si>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</si>
  <si>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</si>
  <si>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</si>
  <si>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</si>
  <si>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</si>
  <si>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</si>
  <si>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</si>
  <si>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</si>
  <si>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</si>
  <si>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</si>
  <si>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</si>
  <si>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</si>
  <si>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</si>
  <si>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</si>
  <si>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</si>
  <si>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</si>
  <si>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</si>
  <si>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</si>
  <si>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</si>
  <si>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</si>
  <si>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</si>
  <si>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</si>
  <si>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</si>
  <si>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</si>
  <si>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</si>
  <si>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</si>
  <si>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</si>
  <si>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</si>
  <si>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</si>
  <si>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</si>
  <si>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</si>
  <si>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</si>
  <si>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</si>
  <si>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</si>
  <si>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</si>
  <si>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</si>
  <si>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</si>
  <si>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</si>
  <si>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</si>
  <si>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</si>
  <si>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</si>
  <si>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</si>
  <si>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</si>
  <si>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</si>
  <si>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</si>
  <si>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</si>
  <si>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</si>
  <si>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</si>
  <si>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</si>
  <si>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</si>
  <si>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</si>
  <si>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</si>
  <si>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</si>
  <si>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</si>
  <si>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</si>
  <si>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</si>
  <si>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</si>
  <si>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</si>
  <si>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</si>
  <si>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</si>
  <si>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</si>
  <si>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</si>
  <si>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</si>
  <si>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</si>
  <si>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</si>
  <si>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</si>
  <si>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</si>
  <si>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</si>
  <si>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</si>
  <si>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</si>
  <si>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</si>
  <si>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</si>
  <si>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</si>
  <si>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</si>
  <si>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</si>
  <si>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</si>
  <si>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</si>
  <si>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</si>
  <si>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</si>
  <si>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</si>
  <si>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</si>
  <si>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</si>
  <si>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</si>
  <si>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</si>
  <si>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</si>
  <si>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</si>
  <si>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</si>
  <si>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</si>
  <si>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</si>
  <si>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</si>
  <si>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</si>
  <si>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</si>
  <si>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</si>
  <si>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</si>
  <si>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</si>
  <si>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</si>
  <si>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</si>
  <si>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</si>
  <si>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</si>
  <si>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</si>
  <si>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</si>
  <si>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</si>
  <si>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</si>
  <si>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</si>
  <si>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</si>
  <si>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</si>
  <si>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</si>
  <si>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</si>
  <si>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</si>
  <si>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</si>
  <si>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</si>
  <si>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</si>
  <si>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</si>
  <si>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</si>
  <si>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</si>
  <si>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</si>
  <si>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</si>
  <si>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</si>
  <si>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</si>
  <si>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</si>
  <si>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</si>
  <si>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</si>
  <si>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</si>
  <si>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</si>
  <si>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</si>
  <si>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</si>
  <si>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</si>
  <si>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</si>
  <si>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</si>
  <si>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</si>
  <si>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</si>
  <si>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</si>
  <si>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</si>
  <si>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</si>
  <si>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</si>
  <si>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</si>
  <si>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</si>
  <si>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</si>
  <si>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</si>
  <si>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</si>
  <si>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</si>
  <si>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</si>
  <si>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</si>
  <si>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</si>
  <si>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</si>
  <si>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</si>
  <si>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</si>
  <si>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</si>
  <si>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</si>
  <si>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</si>
  <si>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</si>
  <si>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</si>
  <si>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</si>
  <si>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</si>
  <si>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</si>
  <si>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</si>
  <si>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</si>
  <si>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</si>
  <si>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</si>
  <si>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</si>
  <si>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</si>
  <si>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</si>
  <si>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</si>
  <si>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</si>
  <si>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</si>
  <si>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</si>
  <si>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</si>
  <si>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</si>
  <si>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</si>
  <si>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</si>
  <si>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</si>
  <si>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</si>
  <si>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</si>
  <si>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</si>
  <si>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</si>
  <si>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</si>
  <si>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</si>
  <si>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</si>
  <si>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</si>
  <si>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</si>
  <si>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</si>
  <si>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</si>
  <si>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</si>
  <si>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</si>
  <si>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</si>
  <si>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</si>
  <si>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</si>
  <si>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</si>
  <si>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</si>
  <si>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</si>
  <si>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</si>
  <si>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</si>
  <si>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</si>
  <si>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</si>
  <si>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</si>
  <si>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</si>
  <si>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</si>
  <si>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</si>
  <si>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</si>
  <si>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</si>
  <si>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</si>
  <si>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</si>
  <si>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</si>
  <si>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</si>
  <si>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</si>
  <si>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</si>
  <si>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</si>
  <si>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</si>
  <si>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</si>
  <si>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</si>
  <si>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</si>
  <si>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</si>
  <si>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</si>
  <si>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</si>
  <si>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</si>
  <si>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</si>
  <si>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</si>
  <si>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</si>
  <si>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</si>
  <si>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</si>
  <si>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</si>
  <si>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</si>
  <si>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</si>
  <si>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</si>
  <si>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</si>
  <si>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</si>
  <si>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</si>
  <si>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</si>
  <si>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</si>
  <si>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</si>
  <si>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</si>
  <si>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</si>
  <si>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</si>
  <si>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</si>
  <si>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</si>
  <si>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</si>
  <si>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</si>
  <si>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</si>
  <si>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</si>
  <si>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</si>
  <si>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</si>
  <si>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</si>
  <si>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</si>
  <si>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</si>
  <si>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</si>
  <si>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</si>
  <si>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</si>
  <si>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</si>
  <si>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</si>
  <si>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</si>
  <si>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</si>
  <si>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</si>
  <si>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</si>
  <si>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</si>
  <si>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</si>
  <si>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</si>
  <si>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</si>
  <si>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</si>
  <si>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</si>
  <si>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</si>
  <si>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</si>
  <si>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</si>
  <si>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</si>
  <si>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</si>
  <si>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</si>
  <si>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</si>
  <si>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</si>
  <si>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</si>
  <si>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</si>
  <si>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</si>
  <si>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</si>
  <si>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</si>
  <si>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</si>
  <si>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</si>
  <si>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</si>
  <si>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</si>
  <si>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</si>
  <si>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</si>
  <si>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</si>
  <si>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</si>
  <si>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</si>
  <si>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</si>
  <si>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</si>
  <si>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</si>
  <si>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</si>
  <si>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</si>
  <si>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</si>
  <si>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</si>
  <si>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</si>
  <si>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</si>
  <si>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</si>
  <si>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</si>
  <si>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</si>
  <si>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</si>
  <si>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</si>
  <si>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</si>
  <si>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</si>
  <si>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</si>
  <si>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</si>
  <si>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</si>
  <si>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</si>
  <si>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</si>
  <si>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</si>
  <si>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</si>
  <si>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</si>
  <si>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</si>
  <si>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</si>
  <si>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</si>
  <si>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</si>
  <si>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</si>
  <si>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</si>
  <si>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</si>
  <si>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</si>
  <si>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</si>
  <si>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</si>
  <si>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</si>
  <si>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</si>
  <si>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</si>
  <si>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</si>
  <si>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</si>
  <si>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</si>
  <si>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</si>
  <si>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</si>
  <si>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</si>
  <si>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</si>
  <si>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</si>
  <si>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</si>
  <si>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</si>
  <si>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</si>
  <si>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</si>
  <si>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</si>
  <si>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</si>
  <si>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</si>
  <si>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</si>
  <si>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</si>
  <si>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</si>
  <si>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</si>
  <si>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</si>
  <si>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</si>
  <si>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</si>
  <si>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</si>
  <si>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</si>
  <si>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</si>
  <si>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</si>
  <si>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</si>
  <si>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</si>
  <si>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</si>
  <si>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</si>
  <si>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</si>
  <si>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</si>
  <si>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</si>
  <si>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</si>
  <si>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</si>
  <si>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</si>
  <si>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</si>
  <si>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</si>
  <si>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</si>
  <si>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</si>
  <si>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</si>
  <si>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</si>
  <si>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</si>
  <si>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</si>
  <si>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</si>
  <si>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</si>
  <si>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</si>
  <si>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</si>
  <si>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</si>
  <si>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</si>
  <si>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</si>
  <si>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</si>
  <si>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</si>
  <si>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</si>
  <si>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</si>
  <si>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</si>
  <si>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</si>
  <si>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</si>
  <si>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</si>
  <si>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</si>
  <si>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</si>
  <si>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</si>
  <si>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</si>
  <si>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</si>
  <si>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</si>
  <si>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</si>
  <si>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</si>
  <si>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</si>
  <si>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</si>
  <si>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</si>
  <si>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</si>
  <si>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</si>
  <si>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</si>
  <si>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</si>
  <si>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</si>
  <si>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</si>
  <si>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</si>
  <si>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</si>
  <si>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</si>
  <si>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</si>
  <si>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</si>
  <si>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</si>
  <si>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</si>
  <si>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</si>
  <si>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</si>
  <si>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</si>
  <si>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</si>
  <si>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</si>
  <si>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</si>
  <si>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</si>
  <si>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</si>
  <si>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</si>
  <si>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</si>
  <si>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</si>
  <si>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</si>
  <si>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</si>
  <si>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</si>
  <si>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</si>
  <si>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</si>
  <si>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</si>
  <si>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</si>
  <si>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</si>
  <si>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</si>
  <si>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</si>
  <si>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</si>
  <si>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</si>
  <si>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</si>
  <si>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</si>
  <si>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</si>
  <si>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</si>
  <si>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</si>
  <si>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</si>
  <si>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</si>
  <si>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</si>
  <si>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</si>
  <si>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</si>
  <si>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</si>
  <si>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</si>
  <si>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</si>
  <si>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</si>
  <si>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</si>
  <si>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</si>
  <si>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</si>
  <si>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</si>
  <si>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</si>
  <si>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</si>
  <si>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</si>
  <si>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</si>
  <si>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</si>
  <si>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</si>
  <si>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</si>
  <si>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</si>
  <si>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</si>
  <si>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</si>
  <si>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</si>
  <si>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</si>
  <si>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</si>
  <si>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</si>
  <si>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</si>
  <si>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</si>
  <si>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</si>
  <si>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</si>
  <si>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</si>
  <si>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</si>
  <si>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</si>
  <si>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</si>
  <si>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</si>
  <si>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</si>
  <si>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</si>
  <si>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</si>
  <si>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</si>
  <si>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</si>
  <si>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</si>
  <si>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</si>
  <si>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</si>
  <si>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</si>
  <si>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</si>
  <si>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</si>
  <si>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</si>
  <si>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</si>
  <si>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</si>
  <si>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</si>
  <si>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</si>
  <si>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</si>
  <si>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</si>
  <si>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</si>
  <si>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</si>
  <si>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</si>
  <si>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</si>
  <si>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</si>
  <si>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</si>
  <si>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</si>
  <si>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</si>
  <si>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</si>
  <si>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</si>
  <si>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</si>
  <si>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</si>
  <si>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</si>
  <si>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</si>
  <si>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</si>
  <si>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</si>
  <si>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</si>
  <si>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</si>
  <si>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</si>
  <si>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</si>
  <si>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</si>
  <si>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</si>
  <si>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</si>
  <si>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</si>
  <si>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</si>
  <si>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</si>
  <si>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</si>
  <si>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</si>
  <si>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</si>
  <si>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</si>
  <si>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</si>
  <si>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</si>
  <si>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</si>
  <si>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</si>
  <si>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</si>
  <si>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</si>
  <si>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</si>
  <si>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</si>
  <si>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</si>
  <si>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</si>
  <si>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</si>
  <si>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</si>
  <si>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</si>
  <si>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</si>
  <si>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</si>
  <si>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</si>
  <si>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</si>
  <si>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</si>
  <si>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</si>
  <si>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</si>
  <si>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</si>
  <si>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</si>
  <si>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</si>
  <si>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</si>
  <si>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</si>
  <si>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</si>
  <si>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</si>
  <si>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</si>
  <si>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</si>
  <si>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</si>
  <si>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</si>
  <si>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</si>
  <si>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</si>
  <si>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</si>
  <si>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</si>
  <si>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</si>
  <si>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</si>
  <si>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</si>
  <si>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</si>
  <si>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</si>
  <si>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</si>
  <si>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</si>
  <si>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</si>
  <si>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</si>
  <si>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</si>
  <si>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</si>
  <si>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</si>
  <si>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</si>
  <si>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</si>
  <si>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</si>
  <si>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</si>
  <si>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</si>
  <si>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</si>
  <si>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</si>
  <si>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</si>
  <si>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</si>
  <si>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</si>
  <si>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</si>
  <si>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</si>
  <si>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</si>
  <si>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</si>
  <si>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</si>
  <si>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</si>
  <si>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</si>
  <si>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</si>
  <si>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</si>
  <si>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</si>
  <si>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</si>
  <si>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</si>
  <si>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</si>
  <si>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</si>
  <si>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</si>
  <si>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</si>
  <si>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</si>
  <si>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</si>
  <si>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</si>
  <si>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</si>
  <si>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</si>
  <si>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</si>
  <si>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</si>
  <si>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</si>
  <si>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</si>
  <si>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</si>
  <si>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</si>
  <si>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</si>
  <si>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</si>
  <si>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</si>
  <si>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</si>
  <si>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</si>
  <si>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</si>
  <si>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</si>
  <si>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</si>
  <si>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</si>
  <si>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</si>
  <si>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</si>
  <si>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</si>
  <si>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</si>
  <si>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</si>
  <si>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</si>
  <si>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</si>
  <si>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</si>
  <si>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</si>
  <si>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</si>
  <si>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</si>
  <si>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</si>
  <si>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</si>
  <si>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</si>
  <si>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</si>
  <si>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</si>
  <si>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</si>
  <si>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</si>
  <si>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</si>
  <si>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</si>
  <si>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</si>
  <si>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</si>
  <si>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</si>
  <si>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</si>
  <si>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</si>
  <si>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</si>
  <si>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</si>
  <si>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</si>
  <si>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</si>
  <si>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</si>
  <si>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</si>
  <si>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</si>
  <si>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</si>
  <si>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</si>
  <si>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</si>
  <si>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</si>
  <si>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</si>
  <si>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</si>
  <si>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</si>
  <si>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</si>
  <si>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</si>
  <si>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</si>
  <si>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</si>
  <si>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</si>
  <si>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</si>
  <si>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</si>
  <si>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</si>
  <si>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</si>
  <si>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</si>
  <si>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</si>
  <si>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</si>
  <si>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</si>
  <si>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</si>
  <si>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</si>
  <si>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</si>
  <si>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</si>
  <si>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</si>
  <si>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</si>
  <si>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</si>
  <si>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</si>
  <si>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</si>
  <si>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</si>
  <si>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</si>
  <si>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</si>
  <si>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</si>
  <si>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</si>
  <si>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</si>
  <si>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</si>
  <si>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</si>
  <si>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</si>
  <si>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</si>
  <si>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</si>
  <si>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</si>
  <si>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</si>
  <si>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</si>
  <si>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</si>
  <si>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</si>
  <si>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</si>
  <si>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</si>
  <si>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</si>
  <si>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</si>
  <si>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</si>
  <si>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</si>
  <si>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</si>
  <si>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</si>
  <si>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</si>
  <si>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</si>
  <si>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</si>
  <si>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</si>
  <si>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</si>
  <si>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</si>
  <si>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</si>
  <si>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</si>
  <si>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</si>
  <si>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</si>
  <si>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</si>
  <si>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</si>
  <si>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</si>
  <si>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</si>
  <si>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</si>
  <si>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</si>
  <si>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</si>
  <si>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</si>
  <si>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</si>
  <si>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</si>
  <si>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</si>
  <si>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</si>
  <si>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</si>
  <si>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</si>
  <si>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</si>
  <si>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</si>
  <si>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</si>
  <si>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</si>
  <si>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</si>
  <si>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</si>
  <si>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</si>
  <si>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</si>
  <si>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</si>
  <si>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</si>
  <si>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</si>
  <si>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</si>
  <si>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</si>
  <si>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</si>
  <si>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</si>
  <si>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</si>
  <si>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</si>
  <si>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</si>
  <si>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</si>
  <si>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</si>
  <si>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</si>
  <si>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</si>
  <si>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</si>
  <si>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</si>
  <si>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</si>
  <si>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</si>
  <si>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</si>
  <si>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</si>
  <si>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</si>
  <si>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</si>
  <si>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</si>
  <si>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</si>
  <si>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</si>
  <si>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</si>
  <si>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</si>
  <si>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</si>
  <si>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</si>
  <si>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</si>
  <si>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</si>
  <si>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</si>
  <si>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</si>
  <si>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</si>
  <si>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</si>
  <si>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</si>
  <si>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</si>
  <si>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</si>
  <si>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</si>
  <si>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</si>
  <si>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</si>
  <si>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</si>
  <si>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</si>
  <si>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</si>
  <si>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</si>
  <si>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</si>
  <si>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</si>
  <si>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</si>
  <si>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</si>
  <si>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</si>
  <si>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</si>
  <si>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</si>
  <si>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</si>
  <si>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</si>
  <si>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</si>
  <si>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</si>
  <si>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</si>
  <si>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</si>
  <si>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</si>
  <si>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</si>
  <si>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</si>
  <si>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</si>
  <si>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</si>
  <si>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</si>
  <si>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</si>
  <si>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</si>
  <si>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</si>
  <si>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</si>
  <si>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</si>
  <si>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</si>
  <si>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</si>
  <si>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</si>
  <si>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</si>
  <si>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</si>
  <si>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</si>
  <si>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</si>
  <si>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</si>
  <si>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</si>
  <si>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</si>
  <si>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</si>
  <si>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</si>
  <si>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</si>
  <si>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</si>
  <si>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</si>
  <si>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</si>
  <si>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</si>
  <si>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</si>
  <si>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</si>
  <si>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</si>
  <si>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</si>
  <si>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</si>
  <si>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</si>
  <si>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</si>
  <si>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</si>
  <si>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</si>
  <si>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</si>
  <si>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</si>
  <si>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</si>
  <si>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</si>
  <si>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</si>
  <si>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</si>
  <si>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</si>
  <si>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</si>
  <si>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</si>
  <si>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</si>
  <si>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</si>
  <si>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</si>
  <si>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</si>
  <si>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</si>
  <si>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</si>
  <si>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</si>
  <si>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</si>
  <si>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</si>
  <si>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</si>
  <si>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</si>
  <si>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</si>
  <si>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</si>
  <si>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</si>
  <si>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</si>
  <si>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</si>
  <si>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</si>
  <si>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</si>
  <si>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</si>
  <si>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</si>
  <si>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</si>
  <si>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</si>
  <si>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</si>
  <si>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</si>
  <si>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</si>
  <si>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</si>
  <si>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</si>
  <si>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</si>
  <si>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</si>
  <si>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</si>
  <si>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</si>
  <si>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</si>
  <si>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</si>
  <si>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</si>
  <si>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</si>
  <si>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</si>
  <si>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</si>
  <si>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</si>
  <si>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</si>
  <si>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</si>
  <si>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</si>
  <si>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</si>
  <si>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</si>
  <si>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</si>
  <si>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</si>
  <si>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</si>
  <si>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</si>
  <si>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</si>
  <si>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</si>
  <si>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</si>
  <si>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</si>
  <si>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</si>
  <si>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</si>
  <si>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</si>
  <si>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</si>
  <si>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</si>
  <si>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</si>
  <si>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</si>
  <si>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</si>
  <si>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</si>
  <si>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</si>
  <si>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</si>
  <si>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</si>
  <si>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</si>
  <si>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</si>
  <si>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</si>
  <si>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</si>
  <si>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</si>
  <si>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</si>
  <si>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</si>
  <si>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</si>
  <si>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</si>
  <si>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</si>
  <si>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</si>
  <si>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</si>
  <si>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</si>
  <si>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</si>
  <si>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</si>
  <si>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</si>
  <si>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</si>
  <si>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</si>
  <si>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</si>
  <si>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</si>
  <si>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</si>
  <si>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</si>
  <si>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</si>
  <si>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</si>
  <si>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</si>
  <si>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</si>
  <si>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</si>
  <si>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</si>
  <si>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</si>
  <si>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</si>
  <si>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</si>
  <si>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</si>
  <si>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</si>
  <si>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</si>
  <si>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</si>
  <si>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</si>
  <si>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</si>
  <si>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</si>
  <si>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</si>
  <si>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</si>
  <si>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</si>
  <si>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</si>
  <si>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</si>
  <si>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</si>
  <si>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</si>
  <si>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</si>
  <si>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</si>
  <si>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</si>
  <si>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</si>
  <si>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</si>
  <si>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</si>
  <si>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</si>
  <si>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</si>
  <si>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</si>
  <si>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</si>
  <si>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</si>
  <si>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</si>
  <si>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</si>
  <si>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</si>
  <si>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</si>
  <si>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</si>
  <si>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</si>
  <si>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</si>
  <si>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</si>
  <si>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</si>
  <si>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</si>
  <si>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</si>
  <si>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</si>
  <si>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</si>
  <si>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</si>
  <si>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</si>
  <si>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</si>
  <si>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</si>
  <si>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</si>
  <si>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</si>
  <si>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</si>
  <si>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</si>
  <si>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</si>
  <si>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</si>
  <si>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</si>
  <si>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</si>
  <si>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</si>
  <si>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</si>
  <si>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</si>
  <si>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</si>
  <si>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</si>
  <si>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</si>
  <si>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</si>
  <si>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</si>
  <si>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</si>
  <si>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</si>
  <si>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</si>
  <si>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</si>
  <si>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</si>
  <si>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</si>
  <si>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</si>
  <si>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</si>
  <si>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</si>
  <si>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</si>
  <si>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</si>
  <si>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</si>
  <si>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</si>
  <si>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</si>
  <si>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</si>
  <si>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</si>
  <si>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</si>
  <si>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</si>
  <si>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</si>
  <si>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</si>
  <si>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</si>
  <si>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</si>
  <si>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</si>
  <si>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</si>
  <si>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</si>
  <si>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</si>
  <si>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</si>
  <si>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</si>
  <si>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</si>
  <si>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</si>
  <si>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</si>
  <si>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</si>
  <si>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</si>
  <si>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</si>
  <si>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</si>
  <si>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</si>
  <si>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</si>
  <si>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</si>
  <si>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</si>
  <si>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</si>
  <si>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</si>
  <si>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</si>
  <si>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</si>
  <si>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</si>
  <si>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</si>
  <si>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</si>
  <si>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</si>
  <si>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</si>
  <si>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</si>
  <si>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</si>
  <si>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</si>
  <si>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</si>
  <si>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</si>
  <si>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</si>
  <si>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</si>
  <si>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</si>
  <si>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</si>
  <si>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</si>
  <si>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</si>
  <si>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</si>
  <si>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</si>
  <si>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</si>
  <si>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</si>
  <si>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</si>
  <si>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</si>
  <si>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</si>
  <si>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</si>
  <si>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</si>
  <si>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</si>
  <si>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</si>
  <si>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</si>
  <si>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</si>
  <si>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</si>
  <si>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</si>
  <si>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</si>
  <si>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</si>
  <si>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</si>
  <si>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</si>
  <si>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</si>
  <si>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</si>
  <si>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</si>
  <si>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</si>
  <si>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</si>
  <si>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</si>
  <si>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</si>
  <si>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</si>
  <si>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</si>
  <si>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</si>
  <si>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</si>
  <si>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</si>
  <si>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</si>
  <si>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</si>
  <si>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</si>
  <si>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</si>
  <si>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</si>
  <si>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</si>
  <si>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</si>
  <si>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</si>
  <si>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</si>
  <si>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</si>
  <si>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</si>
  <si>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</si>
  <si>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</si>
  <si>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</si>
  <si>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</si>
  <si>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</si>
  <si>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</si>
  <si>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</si>
  <si>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</si>
  <si>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</si>
  <si>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</si>
  <si>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</si>
  <si>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</si>
  <si>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</si>
  <si>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</si>
  <si>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</si>
  <si>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</si>
  <si>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</si>
  <si>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</si>
  <si>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</si>
  <si>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</si>
  <si>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</si>
  <si>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</si>
  <si>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</si>
  <si>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</si>
  <si>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</si>
  <si>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</si>
  <si>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</si>
  <si>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</si>
  <si>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</si>
  <si>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</si>
  <si>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</si>
  <si>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</si>
  <si>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</si>
  <si>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</si>
  <si>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</si>
  <si>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</si>
  <si>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</si>
  <si>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</si>
  <si>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</si>
  <si>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</si>
  <si>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</si>
  <si>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</si>
  <si>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</si>
  <si>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</si>
  <si>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</si>
  <si>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</si>
  <si>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</si>
  <si>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</si>
  <si>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</si>
  <si>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</si>
  <si>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</si>
  <si>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</si>
  <si>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</si>
  <si>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</si>
  <si>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</si>
  <si>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</si>
  <si>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</si>
  <si>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</si>
  <si>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</si>
  <si>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</si>
  <si>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</si>
  <si>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</si>
  <si>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</si>
  <si>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</si>
  <si>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</si>
  <si>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</si>
  <si>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</si>
  <si>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</si>
  <si>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</si>
  <si>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</si>
  <si>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</si>
  <si>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</si>
  <si>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</si>
  <si>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</si>
  <si>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</si>
  <si>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</si>
  <si>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</si>
  <si>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</si>
  <si>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</si>
  <si>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</si>
  <si>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</si>
  <si>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</si>
  <si>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</si>
  <si>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</si>
  <si>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</si>
  <si>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</si>
  <si>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</si>
  <si>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</si>
  <si>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</si>
  <si>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</si>
  <si>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</si>
  <si>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</si>
  <si>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</si>
  <si>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</si>
  <si>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</si>
  <si>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</si>
  <si>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</si>
  <si>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</si>
  <si>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</si>
  <si>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</si>
  <si>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</si>
  <si>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</si>
  <si>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</si>
  <si>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</si>
  <si>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</si>
  <si>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</si>
  <si>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</si>
  <si>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</si>
  <si>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</si>
  <si>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</si>
  <si>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</si>
  <si>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</si>
  <si>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</si>
  <si>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</si>
  <si>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</si>
  <si>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</si>
  <si>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</si>
  <si>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</si>
  <si>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</si>
  <si>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</si>
  <si>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</si>
  <si>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</si>
  <si>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</si>
  <si>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</si>
  <si>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</si>
  <si>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</si>
  <si>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</si>
  <si>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</si>
  <si>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</si>
  <si>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</si>
  <si>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</si>
  <si>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</si>
  <si>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</si>
  <si>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</si>
  <si>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</si>
  <si>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</si>
  <si>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</si>
  <si>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</si>
  <si>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</si>
  <si>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</si>
  <si>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</si>
  <si>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</si>
  <si>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</si>
  <si>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</si>
  <si>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</si>
  <si>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</si>
  <si>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</si>
  <si>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</si>
  <si>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</si>
  <si>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</si>
  <si>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</si>
  <si>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</si>
  <si>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</si>
  <si>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</si>
  <si>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</si>
  <si>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</si>
  <si>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</si>
  <si>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</si>
  <si>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</si>
  <si>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</si>
  <si>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</si>
  <si>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</si>
  <si>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</si>
  <si>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</si>
  <si>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</si>
  <si>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</si>
  <si>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</si>
  <si>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</si>
  <si>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</si>
  <si>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</si>
  <si>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</si>
  <si>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</si>
  <si>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</si>
  <si>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</si>
  <si>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</si>
  <si>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</si>
  <si>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</si>
  <si>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</si>
  <si>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</si>
  <si>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</si>
  <si>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</si>
  <si>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</si>
  <si>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</si>
  <si>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</si>
  <si>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</si>
  <si>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</si>
  <si>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</si>
  <si>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</si>
  <si>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</si>
  <si>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</si>
  <si>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</si>
  <si>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</si>
  <si>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</si>
  <si>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</si>
  <si>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</si>
  <si>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</si>
  <si>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</si>
  <si>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</si>
  <si>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</si>
  <si>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</si>
  <si>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</si>
  <si>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</si>
  <si>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</si>
  <si>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</si>
  <si>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</si>
  <si>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</si>
  <si>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</si>
  <si>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</si>
  <si>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</si>
  <si>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</si>
  <si>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</si>
  <si>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</si>
  <si>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</si>
  <si>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</si>
  <si>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</si>
  <si>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</si>
  <si>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</si>
  <si>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</si>
  <si>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</si>
  <si>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</si>
  <si>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</si>
  <si>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</si>
  <si>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</si>
  <si>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</si>
  <si>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</si>
  <si>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</si>
  <si>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</si>
  <si>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</si>
  <si>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</si>
  <si>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</si>
  <si>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</si>
  <si>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</si>
  <si>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</si>
  <si>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</si>
  <si>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</si>
  <si>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</si>
  <si>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</si>
  <si>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</si>
  <si>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</si>
  <si>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</si>
  <si>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</si>
  <si>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</si>
  <si>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</si>
  <si>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</si>
  <si>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</si>
  <si>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</si>
  <si>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</si>
  <si>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</si>
  <si>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</si>
  <si>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</si>
  <si>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</si>
  <si>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</si>
  <si>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</si>
  <si>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</si>
  <si>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</si>
  <si>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</si>
  <si>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</si>
  <si>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</si>
  <si>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</si>
  <si>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</si>
  <si>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</si>
  <si>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</si>
  <si>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</si>
  <si>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</si>
  <si>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</si>
  <si>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</si>
  <si>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</si>
  <si>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</si>
  <si>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</si>
  <si>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</si>
  <si>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</si>
  <si>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</si>
  <si>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</si>
  <si>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</si>
  <si>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</si>
  <si>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</si>
  <si>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</si>
  <si>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</si>
  <si>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</si>
  <si>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</si>
  <si>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</si>
  <si>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</si>
  <si>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</si>
  <si>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</si>
  <si>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</si>
  <si>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</si>
  <si>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</si>
  <si>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</si>
  <si>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</si>
  <si>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</si>
  <si>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</si>
  <si>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</si>
  <si>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</si>
  <si>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</si>
  <si>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</si>
  <si>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</si>
  <si>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</si>
  <si>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</si>
  <si>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</si>
  <si>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</si>
  <si>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</si>
  <si>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</si>
  <si>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</si>
  <si>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</si>
  <si>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</si>
  <si>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</si>
  <si>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</si>
  <si>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</si>
  <si>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</si>
  <si>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</si>
  <si>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</si>
  <si>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</si>
  <si>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</si>
  <si>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</si>
  <si>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</si>
  <si>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</si>
  <si>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</si>
  <si>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</si>
  <si>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</si>
  <si>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</si>
  <si>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</si>
  <si>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</si>
  <si>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</si>
  <si>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</si>
  <si>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</si>
  <si>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</si>
  <si>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</si>
  <si>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</si>
  <si>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</si>
  <si>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</si>
  <si>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</si>
  <si>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</si>
  <si>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</si>
  <si>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</si>
  <si>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</si>
  <si>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</si>
  <si>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</si>
  <si>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</si>
  <si>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</si>
  <si>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</si>
  <si>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</si>
  <si>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</si>
  <si>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</si>
  <si>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</si>
  <si>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</si>
  <si>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</si>
  <si>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</si>
  <si>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</si>
  <si>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</si>
  <si>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</si>
  <si>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</si>
  <si>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</si>
  <si>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</si>
  <si>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</si>
  <si>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</si>
  <si>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</si>
  <si>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</si>
  <si>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</si>
  <si>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</si>
  <si>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</si>
  <si>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</si>
  <si>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</si>
  <si>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</si>
  <si>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</si>
  <si>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</si>
  <si>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</si>
  <si>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</si>
  <si>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</si>
  <si>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</si>
  <si>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</si>
  <si>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</si>
  <si>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</si>
  <si>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</si>
  <si>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</si>
  <si>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</si>
  <si>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</si>
  <si>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</si>
  <si>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</si>
  <si>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</si>
  <si>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</si>
  <si>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</si>
  <si>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</si>
  <si>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</si>
  <si>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</si>
  <si>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</si>
  <si>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</si>
  <si>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</si>
  <si>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</si>
  <si>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</si>
  <si>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</si>
  <si>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</si>
  <si>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</si>
  <si>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</si>
  <si>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</si>
  <si>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</si>
  <si>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</si>
  <si>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</si>
  <si>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</si>
  <si>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</si>
  <si>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</si>
  <si>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</si>
  <si>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</si>
  <si>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</si>
  <si>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</si>
  <si>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</si>
  <si>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</si>
  <si>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</si>
  <si>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</si>
  <si>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</si>
  <si>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</si>
  <si>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</si>
  <si>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</si>
  <si>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</si>
  <si>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</si>
  <si>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</si>
  <si>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</si>
  <si>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</si>
  <si>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</si>
  <si>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</si>
  <si>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</si>
  <si>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</si>
  <si>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</si>
  <si>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</si>
  <si>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</si>
  <si>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</si>
  <si>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</si>
  <si>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</si>
  <si>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</si>
  <si>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</si>
  <si>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</si>
  <si>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</si>
  <si>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</si>
  <si>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</si>
  <si>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</si>
  <si>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</si>
  <si>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</si>
  <si>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</si>
  <si>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</si>
  <si>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</si>
  <si>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</si>
  <si>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</si>
  <si>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</si>
  <si>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</si>
  <si>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</si>
  <si>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</si>
  <si>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</si>
  <si>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</si>
  <si>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</si>
  <si>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</si>
  <si>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</si>
  <si>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</si>
  <si>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</si>
  <si>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</si>
  <si>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</si>
  <si>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</si>
  <si>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</si>
  <si>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</si>
  <si>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</si>
  <si>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</si>
  <si>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</si>
  <si>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</si>
  <si>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</si>
  <si>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</si>
  <si>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</si>
  <si>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</si>
  <si>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</si>
  <si>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</si>
  <si>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</si>
  <si>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</si>
  <si>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</si>
  <si>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</si>
  <si>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</si>
  <si>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</si>
  <si>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</si>
  <si>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</si>
  <si>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</si>
  <si>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</si>
  <si>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</si>
  <si>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</si>
  <si>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</si>
  <si>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</si>
  <si>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</si>
  <si>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</si>
  <si>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</si>
  <si>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</si>
  <si>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</si>
  <si>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</si>
  <si>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</si>
  <si>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</si>
  <si>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</si>
  <si>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</si>
  <si>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</si>
  <si>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</si>
  <si>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</si>
  <si>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</si>
  <si>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</si>
  <si>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</si>
  <si>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</si>
  <si>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</si>
  <si>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</si>
  <si>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</si>
  <si>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</si>
  <si>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</si>
  <si>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</si>
  <si>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</si>
  <si>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</si>
  <si>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</si>
  <si>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</si>
  <si>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</si>
  <si>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</si>
  <si>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</si>
  <si>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</si>
  <si>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</si>
  <si>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</si>
  <si>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</si>
  <si>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</si>
  <si>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</si>
  <si>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</si>
  <si>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</si>
  <si>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</si>
  <si>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</si>
  <si>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</si>
  <si>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</si>
  <si>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</si>
  <si>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</si>
  <si>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</si>
  <si>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</si>
  <si>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</si>
  <si>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</si>
  <si>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</si>
  <si>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</si>
  <si>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</si>
  <si>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</si>
  <si>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</si>
  <si>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</si>
  <si>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</si>
  <si>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</si>
  <si>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</si>
  <si>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</si>
  <si>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</si>
  <si>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</si>
  <si>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</si>
  <si>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</si>
  <si>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</si>
  <si>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</si>
  <si>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</si>
  <si>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</si>
  <si>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</si>
  <si>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</si>
  <si>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</si>
  <si>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</si>
  <si>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</si>
  <si>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</si>
  <si>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</si>
  <si>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</si>
  <si>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</si>
  <si>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</si>
  <si>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</si>
  <si>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</si>
  <si>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</si>
  <si>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</si>
  <si>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</si>
  <si>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</si>
  <si>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</si>
  <si>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</si>
  <si>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</si>
  <si>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</si>
  <si>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</si>
  <si>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</si>
  <si>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</si>
  <si>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</si>
  <si>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</si>
  <si>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</si>
  <si>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</si>
  <si>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</si>
  <si>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</si>
  <si>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</si>
  <si>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</si>
  <si>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</si>
  <si>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</si>
  <si>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</si>
  <si>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</si>
  <si>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</si>
  <si>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</si>
  <si>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</si>
  <si>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</si>
  <si>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</si>
  <si>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</si>
  <si>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</si>
  <si>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</si>
  <si>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</si>
  <si>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</si>
  <si>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</si>
  <si>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</si>
  <si>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</si>
  <si>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</si>
  <si>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</si>
  <si>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</si>
  <si>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</si>
  <si>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</si>
  <si>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</si>
  <si>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</si>
  <si>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</si>
  <si>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</si>
  <si>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</si>
  <si>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</si>
  <si>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</si>
  <si>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</si>
  <si>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</si>
  <si>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</si>
  <si>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</si>
  <si>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</si>
  <si>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</si>
  <si>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</si>
  <si>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</si>
  <si>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</si>
  <si>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</si>
  <si>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</si>
  <si>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</si>
  <si>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</si>
  <si>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</si>
  <si>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</si>
  <si>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</si>
  <si>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</si>
  <si>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</si>
  <si>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</si>
  <si>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</si>
  <si>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</si>
  <si>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</si>
  <si>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</si>
  <si>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</si>
  <si>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</si>
  <si>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</si>
  <si>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</si>
  <si>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</si>
  <si>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</si>
  <si>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</si>
  <si>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</si>
  <si>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</si>
  <si>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</si>
  <si>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</si>
  <si>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</si>
  <si>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</si>
  <si>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</si>
  <si>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</si>
  <si>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</si>
  <si>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</si>
  <si>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</si>
  <si>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</si>
  <si>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</si>
  <si>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</si>
  <si>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</si>
  <si>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</si>
  <si>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</si>
  <si>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</si>
  <si>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</si>
  <si>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</si>
  <si>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</si>
  <si>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</si>
  <si>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</si>
  <si>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</si>
  <si>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</si>
  <si>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</si>
  <si>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</si>
  <si>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</si>
  <si>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</si>
  <si>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</si>
  <si>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</si>
  <si>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</si>
  <si>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</si>
  <si>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</si>
  <si>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</si>
  <si>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</si>
  <si>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</si>
  <si>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</si>
  <si>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</si>
  <si>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</si>
  <si>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</si>
  <si>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</si>
  <si>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</si>
  <si>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</si>
  <si>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</si>
  <si>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</si>
  <si>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</si>
  <si>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</si>
  <si>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</si>
  <si>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</si>
  <si>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</si>
  <si>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</si>
  <si>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</si>
  <si>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</si>
  <si>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</si>
  <si>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</si>
  <si>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</si>
  <si>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</si>
  <si>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</si>
  <si>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</si>
  <si>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</si>
  <si>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</si>
  <si>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</si>
  <si>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</si>
  <si>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</si>
  <si>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</si>
  <si>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</si>
  <si>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</si>
  <si>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</si>
  <si>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</si>
  <si>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</si>
  <si>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</si>
  <si>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</si>
  <si>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</si>
  <si>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</si>
  <si>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</si>
  <si>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</si>
  <si>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</si>
  <si>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</si>
  <si>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</si>
  <si>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</si>
  <si>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</si>
  <si>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</si>
  <si>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</si>
  <si>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</si>
  <si>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</si>
  <si>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</si>
  <si>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</si>
  <si>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</si>
  <si>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</si>
  <si>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</si>
  <si>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</si>
  <si>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</si>
  <si>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</si>
  <si>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</si>
  <si>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</si>
  <si>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</si>
  <si>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</si>
  <si>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</si>
  <si>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</si>
  <si>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</si>
  <si>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</si>
  <si>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</si>
  <si>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</si>
  <si>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</si>
  <si>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</si>
  <si>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</si>
  <si>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</si>
  <si>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</si>
  <si>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</si>
  <si>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</si>
  <si>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</si>
  <si>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</si>
  <si>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</si>
  <si>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</si>
  <si>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</si>
  <si>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</si>
  <si>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</si>
  <si>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</si>
  <si>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</si>
  <si>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</si>
  <si>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</si>
  <si>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</si>
  <si>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</si>
  <si>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</si>
  <si>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</si>
  <si>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</si>
  <si>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</si>
  <si>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</si>
  <si>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</si>
  <si>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</si>
  <si>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</si>
  <si>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</si>
  <si>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</si>
  <si>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</si>
  <si>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</si>
  <si>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</si>
  <si>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</si>
  <si>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</si>
  <si>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</si>
  <si>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</si>
  <si>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</si>
  <si>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</si>
  <si>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</si>
  <si>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</si>
  <si>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</si>
  <si>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</si>
  <si>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</si>
  <si>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</si>
  <si>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</si>
  <si>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</si>
  <si>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</si>
  <si>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</si>
  <si>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</si>
  <si>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</si>
  <si>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</si>
  <si>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</si>
  <si>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</si>
  <si>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</si>
  <si>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</si>
  <si>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</si>
  <si>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</si>
  <si>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</si>
  <si>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</si>
  <si>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</si>
  <si>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</si>
  <si>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</si>
  <si>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</si>
  <si>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</si>
  <si>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</si>
  <si>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</si>
  <si>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</si>
  <si>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</si>
  <si>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</si>
  <si>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</si>
  <si>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</si>
  <si>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</si>
  <si>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</si>
  <si>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</si>
  <si>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</si>
  <si>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</si>
  <si>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</si>
  <si>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</si>
  <si>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</si>
  <si>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</si>
  <si>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</si>
  <si>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</si>
  <si>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</si>
  <si>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</si>
  <si>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</si>
  <si>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</si>
  <si>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</si>
  <si>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</si>
  <si>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</si>
  <si>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</si>
  <si>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</si>
  <si>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</si>
  <si>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</si>
  <si>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</si>
  <si>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</si>
  <si>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</si>
  <si>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</si>
  <si>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</si>
  <si>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</si>
  <si>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</si>
  <si>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</si>
  <si>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</si>
  <si>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</si>
  <si>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</si>
  <si>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</si>
  <si>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</si>
  <si>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</si>
  <si>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</si>
  <si>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</si>
  <si>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</si>
  <si>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</si>
  <si>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</si>
  <si>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</si>
  <si>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</si>
  <si>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</si>
  <si>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</si>
  <si>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</si>
  <si>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</si>
  <si>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</si>
  <si>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</si>
  <si>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</si>
  <si>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</si>
  <si>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</si>
  <si>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</si>
  <si>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</si>
  <si>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</si>
  <si>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</si>
  <si>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</si>
  <si>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</si>
  <si>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</si>
  <si>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</si>
  <si>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</si>
  <si>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</si>
  <si>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</si>
  <si>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</si>
  <si>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</si>
  <si>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</si>
  <si>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</si>
  <si>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</si>
  <si>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</si>
  <si>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</si>
  <si>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</si>
  <si>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</si>
  <si>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</si>
  <si>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</si>
  <si>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</si>
  <si>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</si>
  <si>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</si>
  <si>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</si>
  <si>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</si>
  <si>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</si>
  <si>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</si>
  <si>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</si>
  <si>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</si>
  <si>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</si>
  <si>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</si>
  <si>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</si>
  <si>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</si>
  <si>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</si>
  <si>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</si>
  <si>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</si>
  <si>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</si>
  <si>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</si>
  <si>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</si>
  <si>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</si>
  <si>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</si>
  <si>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</si>
  <si>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</si>
  <si>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</si>
  <si>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</si>
  <si>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</si>
  <si>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</si>
  <si>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</si>
  <si>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</si>
  <si>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</si>
  <si>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</si>
  <si>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</si>
  <si>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</si>
  <si>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</si>
  <si>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</si>
  <si>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</si>
  <si>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</si>
  <si>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</si>
  <si>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</si>
  <si>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</si>
  <si>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</si>
  <si>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</si>
  <si>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</si>
  <si>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</si>
  <si>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</si>
  <si>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</si>
  <si>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</si>
  <si>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</si>
  <si>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</si>
  <si>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</si>
  <si>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</si>
  <si>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</si>
  <si>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</si>
  <si>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</si>
  <si>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</si>
  <si>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</si>
  <si>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</si>
  <si>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</si>
  <si>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</si>
  <si>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</si>
  <si>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</si>
  <si>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</si>
  <si>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</si>
  <si>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</si>
  <si>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</si>
  <si>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</si>
  <si>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</si>
  <si>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</si>
  <si>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</si>
  <si>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</si>
  <si>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</si>
  <si>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</si>
  <si>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</si>
  <si>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</si>
  <si>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</si>
  <si>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</si>
  <si>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</si>
  <si>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</si>
  <si>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</si>
  <si>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</si>
  <si>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</si>
  <si>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</si>
  <si>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</si>
  <si>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</si>
  <si>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</si>
  <si>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</si>
  <si>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</si>
  <si>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</si>
  <si>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</si>
  <si>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</si>
  <si>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</si>
  <si>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</si>
  <si>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</si>
  <si>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</si>
  <si>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</si>
  <si>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</si>
  <si>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</si>
  <si>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</si>
  <si>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</si>
  <si>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</si>
  <si>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</si>
  <si>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</si>
  <si>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</si>
  <si>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</si>
  <si>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</si>
  <si>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</si>
  <si>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</si>
  <si>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</si>
  <si>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</si>
  <si>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</si>
  <si>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</si>
  <si>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</si>
  <si>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</si>
  <si>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</si>
  <si>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</si>
  <si>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</si>
  <si>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</si>
  <si>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</si>
  <si>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</si>
  <si>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</si>
  <si>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</si>
  <si>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</si>
  <si>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</si>
  <si>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</si>
  <si>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</si>
  <si>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</si>
  <si>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</si>
  <si>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</si>
  <si>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</si>
  <si>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</si>
  <si>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</si>
  <si>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</si>
  <si>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</si>
  <si>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</si>
  <si>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</si>
  <si>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</si>
  <si>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</si>
  <si>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</si>
  <si>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</si>
  <si>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</si>
  <si>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</si>
  <si>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</si>
  <si>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</si>
  <si>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</si>
  <si>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</si>
  <si>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</si>
  <si>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</si>
  <si>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</si>
  <si>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</si>
  <si>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</si>
  <si>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</si>
  <si>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</si>
  <si>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</si>
  <si>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</si>
  <si>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</si>
  <si>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</si>
  <si>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</si>
  <si>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</si>
  <si>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</si>
  <si>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</si>
  <si>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</si>
  <si>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</si>
  <si>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</si>
  <si>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</si>
  <si>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</si>
  <si>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</si>
  <si>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</si>
  <si>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</si>
  <si>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</si>
  <si>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</si>
  <si>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</si>
  <si>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</si>
  <si>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</si>
  <si>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</si>
  <si>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</si>
  <si>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</si>
  <si>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</si>
  <si>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</si>
  <si>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</si>
  <si>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</si>
  <si>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</si>
  <si>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</si>
  <si>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</si>
  <si>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</si>
  <si>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</si>
  <si>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</si>
  <si>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</si>
  <si>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</si>
  <si>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</si>
  <si>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</si>
  <si>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</si>
  <si>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</si>
  <si>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</si>
  <si>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</si>
  <si>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</si>
  <si>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</si>
  <si>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</si>
  <si>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</si>
  <si>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</si>
  <si>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</si>
  <si>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</si>
  <si>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</si>
  <si>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</si>
  <si>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</si>
  <si>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</si>
  <si>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</si>
  <si>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</si>
  <si>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</si>
  <si>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</si>
  <si>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</si>
  <si>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</si>
  <si>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</si>
  <si>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</si>
  <si>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</si>
  <si>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</si>
  <si>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</si>
  <si>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</si>
  <si>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</si>
  <si>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</si>
  <si>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</si>
  <si>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</si>
  <si>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</si>
  <si>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</si>
  <si>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</si>
  <si>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</si>
  <si>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</si>
  <si>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</si>
  <si>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</si>
  <si>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</si>
  <si>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</si>
  <si>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</si>
  <si>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</si>
  <si>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</si>
  <si>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</si>
  <si>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</si>
  <si>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</si>
  <si>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</si>
  <si>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</si>
  <si>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</si>
  <si>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</si>
  <si>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</si>
  <si>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</si>
  <si>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</si>
  <si>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</si>
  <si>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</si>
  <si>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</si>
  <si>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</si>
  <si>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</si>
  <si>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</si>
  <si>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</si>
  <si>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</si>
  <si>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</si>
  <si>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</si>
  <si>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</si>
  <si>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</si>
  <si>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</si>
  <si>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</si>
  <si>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</si>
  <si>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</si>
  <si>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</si>
  <si>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</si>
  <si>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</si>
  <si>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</si>
  <si>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</si>
  <si>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</si>
  <si>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</si>
  <si>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</si>
  <si>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</si>
  <si>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</si>
  <si>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</si>
  <si>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</si>
  <si>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</si>
  <si>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</si>
  <si>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</si>
  <si>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</si>
  <si>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</si>
  <si>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</si>
  <si>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</si>
  <si>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</si>
  <si>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</si>
  <si>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</si>
  <si>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</si>
  <si>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</si>
  <si>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</si>
  <si>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</si>
  <si>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</si>
  <si>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</si>
  <si>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</si>
  <si>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</si>
  <si>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</si>
  <si>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</si>
  <si>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</si>
  <si>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</si>
  <si>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</si>
  <si>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</si>
  <si>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</si>
  <si>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</si>
  <si>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</si>
  <si>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</si>
  <si>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</si>
  <si>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</si>
  <si>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</si>
  <si>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</si>
  <si>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</si>
  <si>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</si>
  <si>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</si>
  <si>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</si>
  <si>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</si>
  <si>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</si>
  <si>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</si>
  <si>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</si>
  <si>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</si>
  <si>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</si>
  <si>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</si>
  <si>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</si>
  <si>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</si>
  <si>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</si>
  <si>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</si>
  <si>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</si>
  <si>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</si>
  <si>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</si>
  <si>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</si>
  <si>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</si>
  <si>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</si>
  <si>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</si>
  <si>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</si>
  <si>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</si>
  <si>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</si>
  <si>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</si>
  <si>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</si>
  <si>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</si>
  <si>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</si>
  <si>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</si>
  <si>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</si>
  <si>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</si>
  <si>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</si>
  <si>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</si>
  <si>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</si>
  <si>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</si>
  <si>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</si>
  <si>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</si>
  <si>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</si>
  <si>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</si>
  <si>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</si>
  <si>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</si>
  <si>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</si>
  <si>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</si>
  <si>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</si>
  <si>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</si>
  <si>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</si>
  <si>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</si>
  <si>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</si>
  <si>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</si>
  <si>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</si>
  <si>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</si>
  <si>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</si>
  <si>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</si>
  <si>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</si>
  <si>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</si>
  <si>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</si>
  <si>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</si>
  <si>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</si>
  <si>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</si>
  <si>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</si>
  <si>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</si>
  <si>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</si>
  <si>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</si>
  <si>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</si>
  <si>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</si>
  <si>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</si>
  <si>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</si>
  <si>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</si>
  <si>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</si>
  <si>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</si>
  <si>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</si>
  <si>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</si>
  <si>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</si>
  <si>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</si>
  <si>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</si>
  <si>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</si>
  <si>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</si>
  <si>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</si>
  <si>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</si>
  <si>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</si>
  <si>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</si>
  <si>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</si>
  <si>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</si>
  <si>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</si>
  <si>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</si>
  <si>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</si>
  <si>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</si>
  <si>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</si>
  <si>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</si>
  <si>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</si>
  <si>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</si>
  <si>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</si>
  <si>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</si>
  <si>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</si>
  <si>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</si>
  <si>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</si>
  <si>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</si>
  <si>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</si>
  <si>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</si>
  <si>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</si>
  <si>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</si>
  <si>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</si>
  <si>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</si>
  <si>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</si>
  <si>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</si>
  <si>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</si>
  <si>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</si>
  <si>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</si>
  <si>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</si>
  <si>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</si>
  <si>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</si>
  <si>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</si>
  <si>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</si>
  <si>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</si>
  <si>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</si>
  <si>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</si>
  <si>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</si>
  <si>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</si>
  <si>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</si>
  <si>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</si>
  <si>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</si>
  <si>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</si>
  <si>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</si>
  <si>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</si>
  <si>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</si>
  <si>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</si>
  <si>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</si>
  <si>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</si>
  <si>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</si>
  <si>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</si>
  <si>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</si>
  <si>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</si>
  <si>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</si>
  <si>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</si>
  <si>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</si>
  <si>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</si>
  <si>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</si>
  <si>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</si>
  <si>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</si>
  <si>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</si>
  <si>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</si>
  <si>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</si>
  <si>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</si>
  <si>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</si>
  <si>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</si>
  <si>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</si>
  <si>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</si>
  <si>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</si>
  <si>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</si>
  <si>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</si>
  <si>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</si>
  <si>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</si>
  <si>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</si>
  <si>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</si>
  <si>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</si>
  <si>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</si>
  <si>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</si>
  <si>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</si>
  <si>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</si>
  <si>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</si>
  <si>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</si>
  <si>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</si>
  <si>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</si>
  <si>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</si>
  <si>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</si>
  <si>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</si>
  <si>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</si>
  <si>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</si>
  <si>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</si>
  <si>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</si>
  <si>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</si>
  <si>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</si>
  <si>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</si>
  <si>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</si>
  <si>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</si>
  <si>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</si>
  <si>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</si>
  <si>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</si>
  <si>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</si>
  <si>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</si>
  <si>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</si>
  <si>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</si>
  <si>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</si>
  <si>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</si>
  <si>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</si>
  <si>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</si>
  <si>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</si>
  <si>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</si>
  <si>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</si>
  <si>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</si>
  <si>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</si>
  <si>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</si>
  <si>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</si>
  <si>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</si>
  <si>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</si>
  <si>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</si>
  <si>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</si>
  <si>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</si>
  <si>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</si>
  <si>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</si>
  <si>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</si>
  <si>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</si>
  <si>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</si>
  <si>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</si>
  <si>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</si>
  <si>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</si>
  <si>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</si>
  <si>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</si>
  <si>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</si>
  <si>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</si>
  <si>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</si>
  <si>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</si>
  <si>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</si>
  <si>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</si>
  <si>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</si>
  <si>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</si>
  <si>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</si>
  <si>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</si>
  <si>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</si>
  <si>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</si>
  <si>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</si>
  <si>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</si>
  <si>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</si>
  <si>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</si>
  <si>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</si>
  <si>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</si>
  <si>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</si>
  <si>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</si>
  <si>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</si>
  <si>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</si>
  <si>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</si>
  <si>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</si>
  <si>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</si>
  <si>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</si>
  <si>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</si>
  <si>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</si>
  <si>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</si>
  <si>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</si>
  <si>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</si>
  <si>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</si>
  <si>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</si>
  <si>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</si>
  <si>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</si>
  <si>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</si>
  <si>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</si>
  <si>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</si>
  <si>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</si>
  <si>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</si>
  <si>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</si>
  <si>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</si>
  <si>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</si>
  <si>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</si>
  <si>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</si>
  <si>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</si>
  <si>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</si>
  <si>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</si>
  <si>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</si>
  <si>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</si>
  <si>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</si>
  <si>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</si>
  <si>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</si>
  <si>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</si>
  <si>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</si>
  <si>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</si>
  <si>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</si>
  <si>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</si>
  <si>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</si>
  <si>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</si>
  <si>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</si>
  <si>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</si>
  <si>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</si>
  <si>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</si>
  <si>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</si>
  <si>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</si>
  <si>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</si>
  <si>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</si>
  <si>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</si>
  <si>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</si>
  <si>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</si>
  <si>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</si>
  <si>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</si>
  <si>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</si>
  <si>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</si>
  <si>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</si>
  <si>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</si>
  <si>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</si>
  <si>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</si>
  <si>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</si>
  <si>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</si>
  <si>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</si>
  <si>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</si>
  <si>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</si>
  <si>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</si>
  <si>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</si>
  <si>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</si>
  <si>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</si>
  <si>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</si>
  <si>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</si>
  <si>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</si>
  <si>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</si>
  <si>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</si>
  <si>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</si>
  <si>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</si>
  <si>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</si>
  <si>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</si>
  <si>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</si>
  <si>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</si>
  <si>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</si>
  <si>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</si>
  <si>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</si>
  <si>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</si>
  <si>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</si>
  <si>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</si>
  <si>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</si>
  <si>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</si>
  <si>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</si>
  <si>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</si>
  <si>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</si>
  <si>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</si>
  <si>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</si>
  <si>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</si>
  <si>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</si>
  <si>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</si>
  <si>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</si>
  <si>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</si>
  <si>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</si>
  <si>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</si>
  <si>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</si>
  <si>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</si>
  <si>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</si>
  <si>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</si>
  <si>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</si>
  <si>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</si>
  <si>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</si>
  <si>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</si>
  <si>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</si>
  <si>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</si>
  <si>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</si>
  <si>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</si>
  <si>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</si>
  <si>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</si>
  <si>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</si>
  <si>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</si>
  <si>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</si>
  <si>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</si>
  <si>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</si>
  <si>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</si>
  <si>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</si>
  <si>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</si>
  <si>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</si>
  <si>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</si>
  <si>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</si>
  <si>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</si>
  <si>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</si>
  <si>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</si>
  <si>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</si>
  <si>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</si>
  <si>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</si>
  <si>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</si>
  <si>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</si>
  <si>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</si>
  <si>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</si>
  <si>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</si>
  <si>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</si>
  <si>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</si>
  <si>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</si>
  <si>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</si>
  <si>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</si>
  <si>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</si>
  <si>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</si>
  <si>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</si>
  <si>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</si>
  <si>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</si>
  <si>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</si>
  <si>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</si>
  <si>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</si>
  <si>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</si>
  <si>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</si>
  <si>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</si>
  <si>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</si>
  <si>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</si>
  <si>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</si>
  <si>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</si>
  <si>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</si>
  <si>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</si>
  <si>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</si>
  <si>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</si>
  <si>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</si>
  <si>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</si>
  <si>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</si>
  <si>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</si>
  <si>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</si>
  <si>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</si>
  <si>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</si>
  <si>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</si>
  <si>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</si>
  <si>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</si>
  <si>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</si>
  <si>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</si>
  <si>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</si>
  <si>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</si>
  <si>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</si>
  <si>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</si>
  <si>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</si>
  <si>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</si>
  <si>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</si>
  <si>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</si>
  <si>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</si>
  <si>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</si>
  <si>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</si>
  <si>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</si>
  <si>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</si>
  <si>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</si>
  <si>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</si>
  <si>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</si>
  <si>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</si>
  <si>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</si>
  <si>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</si>
  <si>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</si>
  <si>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</si>
  <si>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</si>
  <si>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</si>
  <si>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</si>
  <si>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</si>
  <si>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</si>
  <si>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</si>
  <si>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</si>
  <si>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</si>
  <si>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</si>
  <si>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</si>
  <si>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</si>
  <si>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</si>
  <si>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</si>
  <si>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</si>
  <si>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</si>
  <si>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</si>
  <si>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</si>
  <si>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</si>
  <si>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</si>
  <si>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</si>
  <si>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</si>
  <si>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</si>
  <si>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</si>
  <si>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</si>
  <si>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</si>
  <si>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</si>
  <si>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</si>
  <si>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</si>
  <si>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</si>
  <si>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</si>
  <si>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</si>
  <si>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</si>
  <si>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</si>
  <si>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</si>
  <si>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</si>
  <si>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</si>
  <si>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</si>
  <si>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</si>
  <si>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</si>
  <si>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</si>
  <si>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</si>
  <si>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</si>
  <si>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</si>
  <si>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</si>
  <si>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</si>
  <si>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</si>
  <si>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</si>
  <si>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</si>
  <si>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</si>
  <si>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</si>
  <si>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</si>
  <si>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</si>
  <si>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</si>
  <si>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</si>
  <si>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</si>
  <si>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</si>
  <si>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</si>
  <si>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</si>
  <si>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</si>
  <si>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</si>
  <si>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</si>
  <si>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</si>
  <si>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</si>
  <si>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</si>
  <si>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</si>
  <si>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</si>
  <si>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</si>
  <si>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</si>
  <si>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</si>
  <si>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</si>
  <si>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</si>
  <si>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</si>
  <si>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</si>
  <si>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</si>
  <si>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</si>
  <si>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</si>
  <si>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</si>
  <si>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</si>
  <si>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</si>
  <si>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</si>
  <si>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</si>
  <si>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</si>
  <si>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</si>
  <si>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</si>
  <si>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</si>
  <si>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</si>
  <si>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</si>
  <si>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</si>
  <si>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</si>
  <si>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</si>
  <si>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</si>
  <si>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</si>
  <si>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</si>
  <si>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</si>
  <si>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</si>
  <si>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</si>
  <si>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</si>
  <si>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</si>
  <si>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</si>
  <si>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</si>
  <si>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</si>
  <si>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</si>
  <si>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</si>
  <si>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</si>
  <si>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</si>
  <si>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</si>
  <si>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</si>
  <si>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</si>
  <si>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</si>
  <si>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</si>
  <si>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</si>
  <si>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</si>
  <si>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</si>
  <si>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</si>
  <si>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</si>
  <si>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</si>
  <si>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</si>
  <si>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</si>
  <si>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</si>
  <si>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</si>
  <si>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</si>
  <si>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</si>
  <si>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</si>
  <si>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</si>
  <si>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</si>
  <si>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</si>
  <si>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</si>
  <si>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</si>
  <si>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</si>
  <si>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</si>
  <si>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</si>
  <si>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</si>
  <si>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</si>
  <si>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</si>
  <si>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</si>
  <si>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</si>
  <si>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</si>
  <si>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</si>
  <si>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</si>
  <si>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</si>
  <si>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</si>
  <si>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</si>
  <si>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</si>
  <si>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</si>
  <si>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</si>
  <si>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</si>
  <si>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</si>
  <si>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</si>
  <si>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</si>
  <si>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</si>
  <si>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</si>
  <si>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</si>
  <si>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</si>
  <si>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</si>
  <si>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</si>
  <si>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</si>
  <si>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</si>
  <si>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</si>
  <si>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</si>
  <si>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</si>
  <si>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</si>
  <si>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</si>
  <si>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</si>
  <si>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</si>
  <si>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</si>
  <si>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</si>
  <si>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</si>
  <si>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</si>
  <si>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</si>
  <si>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</si>
  <si>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</si>
  <si>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</si>
  <si>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</si>
  <si>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</si>
  <si>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</si>
  <si>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</si>
  <si>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</si>
  <si>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</si>
  <si>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</si>
  <si>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</si>
  <si>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</si>
  <si>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</si>
  <si>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</si>
  <si>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</si>
  <si>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</si>
  <si>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</si>
  <si>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</si>
  <si>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</si>
  <si>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</si>
  <si>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</si>
  <si>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</si>
  <si>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</si>
  <si>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</si>
  <si>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</si>
  <si>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</si>
  <si>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</si>
  <si>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</si>
  <si>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</si>
  <si>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</si>
  <si>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</si>
  <si>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</si>
  <si>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</si>
  <si>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</si>
  <si>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</si>
  <si>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</si>
  <si>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</si>
  <si>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</si>
  <si>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</si>
  <si>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</si>
  <si>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</si>
  <si>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</si>
  <si>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</si>
  <si>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</si>
  <si>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</si>
  <si>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</si>
  <si>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</si>
  <si>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</si>
  <si>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</si>
  <si>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</si>
  <si>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</si>
  <si>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</si>
  <si>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</si>
  <si>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</si>
  <si>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</si>
  <si>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</si>
  <si>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</si>
  <si>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</si>
  <si>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</si>
  <si>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</si>
  <si>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</si>
  <si>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</si>
  <si>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</si>
  <si>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</si>
  <si>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</si>
  <si>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</si>
  <si>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</si>
  <si>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</si>
  <si>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</si>
  <si>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</si>
  <si>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</si>
  <si>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</si>
  <si>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</si>
  <si>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</si>
  <si>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</si>
  <si>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</si>
  <si>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</si>
  <si>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</si>
  <si>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</si>
  <si>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</si>
  <si>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</si>
  <si>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</si>
  <si>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</si>
  <si>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</si>
  <si>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</si>
  <si>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</si>
  <si>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</si>
  <si>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</si>
  <si>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</si>
  <si>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</si>
  <si>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</si>
  <si>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</si>
  <si>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</si>
  <si>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</si>
  <si>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</si>
  <si>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</si>
  <si>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</si>
  <si>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</si>
  <si>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</si>
  <si>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</si>
  <si>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</si>
  <si>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</si>
  <si>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</si>
  <si>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</si>
  <si>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</si>
  <si>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</si>
  <si>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</si>
  <si>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</si>
  <si>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</si>
  <si>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</si>
  <si>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</si>
  <si>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</si>
  <si>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</si>
  <si>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</si>
  <si>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</si>
  <si>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</si>
  <si>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</si>
  <si>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</si>
  <si>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</si>
  <si>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</si>
  <si>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</si>
  <si>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</si>
  <si>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</si>
  <si>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</si>
  <si>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</si>
  <si>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</si>
  <si>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</si>
  <si>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</si>
  <si>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</si>
  <si>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</si>
  <si>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</si>
  <si>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</si>
  <si>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</si>
  <si>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</si>
  <si>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</si>
  <si>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</si>
  <si>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</si>
  <si>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</si>
  <si>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</si>
  <si>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</si>
  <si>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</si>
  <si>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</si>
  <si>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</si>
  <si>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</si>
  <si>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</si>
  <si>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</si>
  <si>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</si>
  <si>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</si>
  <si>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</si>
  <si>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</si>
  <si>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</si>
  <si>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</si>
  <si>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</si>
  <si>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</si>
  <si>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</si>
  <si>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</si>
  <si>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</si>
  <si>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</si>
  <si>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</si>
  <si>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</si>
  <si>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</si>
  <si>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</si>
  <si>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</si>
  <si>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</si>
  <si>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</si>
  <si>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</si>
  <si>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</si>
  <si>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</si>
  <si>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</si>
  <si>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</si>
  <si>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</si>
  <si>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</si>
  <si>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</si>
  <si>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</si>
  <si>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</si>
  <si>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</si>
  <si>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</si>
  <si>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</si>
  <si>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</si>
  <si>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</si>
  <si>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</si>
  <si>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</si>
  <si>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</si>
  <si>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</si>
  <si>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</si>
  <si>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</si>
  <si>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</si>
  <si>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</si>
  <si>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</si>
  <si>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</si>
  <si>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</si>
  <si>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</si>
  <si>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</si>
  <si>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</si>
  <si>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</si>
  <si>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</si>
  <si>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</si>
  <si>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</si>
  <si>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</si>
  <si>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</si>
  <si>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</si>
  <si>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</si>
  <si>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</si>
  <si>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</si>
  <si>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</si>
  <si>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</si>
  <si>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</si>
  <si>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</si>
  <si>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</si>
  <si>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</si>
  <si>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</si>
  <si>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</si>
  <si>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</si>
  <si>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</si>
  <si>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</si>
  <si>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</si>
  <si>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</si>
  <si>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</si>
  <si>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</si>
  <si>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</si>
  <si>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</si>
  <si>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</si>
  <si>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</si>
  <si>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</si>
  <si>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</si>
  <si>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</si>
  <si>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</si>
  <si>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</si>
  <si>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</si>
  <si>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</si>
  <si>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</si>
  <si>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</si>
  <si>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</si>
  <si>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</si>
  <si>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</si>
  <si>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</si>
  <si>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</si>
  <si>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</si>
  <si>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</si>
  <si>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</si>
  <si>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</si>
  <si>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</si>
  <si>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</si>
  <si>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</si>
  <si>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</si>
  <si>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</si>
  <si>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</si>
  <si>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</si>
  <si>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</si>
  <si>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</si>
  <si>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</si>
  <si>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</si>
  <si>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</si>
  <si>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</si>
  <si>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</si>
  <si>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</si>
  <si>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</si>
  <si>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</si>
  <si>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</si>
  <si>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</si>
  <si>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</si>
  <si>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</si>
  <si>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</si>
  <si>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</si>
  <si>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</si>
  <si>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</si>
  <si>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</si>
  <si>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</si>
  <si>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</si>
  <si>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</si>
  <si>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</si>
  <si>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</si>
  <si>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</si>
  <si>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</si>
  <si>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</si>
  <si>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</si>
  <si>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</si>
  <si>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</si>
  <si>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</si>
  <si>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</si>
  <si>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</si>
  <si>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</si>
  <si>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</si>
  <si>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</si>
  <si>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</si>
  <si>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</si>
  <si>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</si>
  <si>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</si>
  <si>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</si>
  <si>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</si>
  <si>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</si>
  <si>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</si>
  <si>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</si>
  <si>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</si>
  <si>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</si>
  <si>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</si>
  <si>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</si>
  <si>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</si>
  <si>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</si>
  <si>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</si>
  <si>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</si>
  <si>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</si>
  <si>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</si>
  <si>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</si>
  <si>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</si>
  <si>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</si>
  <si>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</si>
  <si>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</si>
  <si>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</si>
  <si>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</si>
  <si>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</si>
  <si>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</si>
  <si>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</si>
  <si>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</si>
  <si>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</si>
  <si>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</si>
  <si>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</si>
  <si>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</si>
  <si>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</si>
  <si>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</si>
  <si>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</si>
  <si>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</si>
  <si>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</si>
  <si>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</si>
  <si>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</si>
  <si>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</si>
  <si>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</si>
  <si>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</si>
  <si>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</si>
  <si>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</si>
  <si>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</si>
  <si>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</si>
  <si>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</si>
  <si>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</si>
  <si>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</si>
  <si>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</si>
  <si>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</si>
  <si>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</si>
  <si>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</si>
  <si>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</si>
  <si>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</si>
  <si>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</si>
  <si>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</si>
  <si>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</si>
  <si>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</si>
  <si>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</si>
  <si>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</si>
  <si>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</si>
  <si>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</si>
  <si>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</si>
  <si>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</si>
  <si>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</si>
  <si>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</si>
  <si>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</si>
  <si>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</si>
  <si>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</si>
  <si>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</si>
  <si>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</si>
  <si>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</si>
  <si>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</si>
  <si>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</si>
  <si>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</si>
  <si>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</si>
  <si>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</si>
  <si>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</si>
  <si>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</si>
  <si>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</si>
  <si>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</si>
  <si>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</si>
  <si>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</si>
  <si>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</si>
  <si>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</si>
  <si>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</si>
  <si>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</si>
  <si>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</si>
  <si>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</si>
  <si>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</si>
  <si>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</si>
  <si>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</si>
  <si>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</si>
  <si>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</si>
  <si>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</si>
  <si>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</si>
  <si>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</si>
  <si>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</si>
  <si>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</si>
  <si>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</si>
  <si>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</si>
  <si>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</si>
  <si>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</si>
  <si>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</si>
  <si>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</si>
  <si>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</si>
  <si>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</si>
  <si>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</si>
  <si>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</si>
  <si>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</si>
  <si>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</si>
  <si>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</si>
  <si>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</si>
  <si>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</si>
  <si>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</si>
  <si>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</si>
  <si>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</si>
  <si>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</si>
  <si>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</si>
  <si>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</si>
  <si>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</si>
  <si>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</si>
  <si>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</si>
  <si>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</si>
  <si>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</si>
  <si>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</si>
  <si>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</si>
  <si>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</si>
  <si>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</si>
  <si>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</si>
  <si>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</si>
  <si>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</si>
  <si>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</si>
  <si>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</si>
  <si>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</si>
  <si>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</si>
  <si>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</si>
  <si>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</si>
  <si>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</si>
  <si>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</si>
  <si>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</si>
  <si>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</si>
  <si>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</si>
  <si>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</si>
  <si>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</si>
  <si>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</si>
  <si>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</si>
  <si>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</si>
  <si>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</si>
  <si>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</si>
  <si>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</si>
  <si>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</si>
  <si>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</si>
  <si>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</si>
  <si>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</si>
  <si>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</si>
  <si>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</si>
  <si>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</si>
  <si>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</si>
  <si>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</si>
  <si>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</si>
  <si>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</si>
  <si>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</si>
  <si>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</si>
  <si>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</si>
  <si>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</si>
  <si>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</si>
  <si>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</si>
  <si>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</si>
  <si>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</si>
  <si>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</si>
  <si>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</si>
  <si>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</si>
  <si>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</si>
  <si>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</si>
  <si>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</si>
  <si>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</si>
  <si>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</si>
  <si>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</si>
  <si>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</si>
  <si>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</si>
  <si>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</si>
  <si>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</si>
  <si>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</si>
  <si>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</si>
  <si>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</si>
  <si>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</si>
  <si>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</si>
  <si>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</si>
  <si>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</si>
  <si>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</si>
  <si>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</si>
  <si>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</si>
  <si>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</si>
  <si>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</si>
  <si>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</si>
  <si>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</si>
  <si>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</si>
  <si>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</si>
  <si>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</si>
  <si>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</si>
  <si>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</si>
  <si>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</si>
  <si>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</si>
  <si>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</si>
  <si>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</si>
  <si>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</si>
  <si>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</si>
  <si>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</si>
  <si>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</si>
  <si>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</si>
  <si>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</si>
  <si>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</si>
  <si>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</si>
  <si>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</si>
  <si>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</si>
  <si>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</si>
  <si>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</si>
  <si>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</si>
  <si>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</si>
  <si>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</si>
  <si>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</si>
  <si>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</si>
  <si>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</si>
  <si>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</si>
  <si>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</si>
  <si>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</si>
  <si>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</si>
  <si>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</si>
  <si>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</si>
  <si>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</si>
  <si>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</si>
  <si>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</si>
  <si>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</si>
  <si>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</si>
  <si>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</si>
  <si>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</si>
  <si>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</si>
  <si>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</si>
  <si>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</si>
  <si>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</si>
  <si>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</si>
  <si>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</si>
  <si>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</si>
  <si>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</si>
  <si>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</si>
  <si>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</si>
  <si>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</si>
  <si>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</si>
  <si>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</si>
  <si>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</si>
  <si>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</si>
  <si>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</si>
  <si>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</si>
  <si>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</si>
  <si>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</si>
  <si>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</si>
  <si>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</si>
  <si>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</si>
  <si>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</si>
  <si>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</si>
  <si>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</si>
  <si>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</si>
  <si>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</si>
  <si>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</si>
  <si>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</si>
  <si>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</si>
  <si>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</si>
  <si>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</si>
  <si>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</si>
  <si>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</si>
  <si>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</si>
  <si>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</si>
  <si>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</si>
  <si>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</si>
  <si>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</si>
  <si>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</si>
  <si>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</si>
  <si>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</si>
  <si>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</si>
  <si>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</si>
  <si>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</si>
  <si>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</si>
  <si>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</si>
  <si>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</si>
  <si>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</si>
  <si>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</si>
  <si>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</si>
  <si>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</si>
  <si>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</si>
  <si>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</si>
  <si>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</si>
  <si>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</si>
  <si>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</si>
  <si>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</si>
  <si>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</si>
  <si>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</si>
  <si>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</si>
  <si>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</si>
  <si>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</si>
  <si>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</si>
  <si>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</si>
  <si>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</si>
  <si>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</si>
  <si>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</si>
  <si>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</si>
  <si>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</si>
  <si>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</si>
  <si>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</si>
  <si>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</si>
  <si>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</si>
  <si>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</si>
  <si>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</si>
  <si>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</si>
  <si>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</si>
  <si>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</si>
  <si>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</si>
  <si>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</si>
  <si>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</si>
  <si>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</si>
  <si>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</si>
  <si>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</si>
  <si>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</si>
  <si>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</si>
  <si>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</si>
  <si>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</si>
  <si>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</si>
  <si>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</si>
  <si>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</si>
  <si>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</si>
  <si>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</si>
  <si>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</si>
  <si>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</si>
  <si>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</si>
  <si>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</si>
  <si>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</si>
  <si>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</si>
  <si>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</si>
  <si>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</si>
  <si>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</si>
  <si>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</si>
  <si>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</si>
  <si>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</si>
  <si>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</si>
  <si>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</si>
  <si>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</si>
  <si>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</si>
  <si>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</si>
  <si>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</si>
  <si>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</si>
  <si>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</si>
  <si>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</si>
  <si>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</si>
  <si>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</si>
  <si>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</si>
  <si>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</si>
  <si>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</si>
  <si>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</si>
  <si>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</si>
  <si>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</si>
  <si>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</si>
  <si>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</si>
  <si>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</si>
  <si>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</si>
  <si>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</si>
  <si>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</si>
  <si>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</si>
  <si>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</si>
  <si>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</si>
  <si>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</si>
  <si>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</si>
  <si>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</si>
  <si>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</si>
  <si>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</si>
  <si>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</si>
  <si>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</si>
  <si>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</si>
  <si>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</si>
  <si>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</si>
  <si>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</si>
  <si>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</si>
  <si>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</si>
  <si>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</si>
  <si>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</si>
  <si>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</si>
  <si>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</si>
  <si>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</si>
  <si>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</si>
  <si>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</si>
  <si>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</si>
  <si>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</si>
  <si>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</si>
  <si>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</si>
  <si>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</si>
  <si>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</si>
  <si>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</si>
  <si>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</si>
  <si>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</si>
  <si>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</si>
  <si>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</si>
  <si>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</si>
  <si>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</si>
  <si>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</si>
  <si>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</si>
  <si>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</si>
  <si>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</si>
  <si>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</si>
  <si>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</si>
  <si>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</si>
  <si>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</si>
  <si>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</si>
  <si>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</si>
  <si>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</si>
  <si>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</si>
  <si>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</si>
  <si>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</si>
  <si>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</si>
  <si>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</si>
  <si>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</si>
  <si>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</si>
  <si>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</si>
  <si>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</si>
  <si>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</si>
  <si>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</si>
  <si>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</si>
  <si>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</si>
  <si>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</si>
  <si>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</si>
  <si>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</si>
  <si>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</si>
  <si>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</si>
  <si>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</si>
  <si>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</si>
  <si>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</si>
  <si>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</si>
  <si>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</si>
  <si>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</si>
  <si>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</si>
  <si>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</si>
  <si>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</si>
  <si>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</si>
  <si>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</si>
  <si>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</si>
  <si>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</si>
  <si>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</si>
  <si>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</si>
  <si>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</si>
  <si>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</si>
  <si>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</si>
  <si>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</si>
  <si>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</si>
  <si>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</si>
  <si>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</si>
  <si>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</si>
  <si>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</si>
  <si>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</si>
  <si>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</si>
  <si>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</si>
  <si>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</si>
  <si>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</si>
  <si>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</si>
  <si>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</si>
  <si>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</si>
  <si>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</si>
  <si>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</si>
  <si>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</si>
  <si>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</si>
  <si>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</si>
  <si>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</si>
  <si>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</si>
  <si>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</si>
  <si>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</si>
  <si>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</si>
  <si>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</si>
  <si>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</si>
  <si>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</si>
  <si>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</si>
  <si>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</si>
  <si>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</si>
  <si>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</si>
  <si>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</si>
  <si>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</si>
  <si>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</si>
  <si>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</si>
  <si>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</si>
  <si>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</si>
  <si>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</si>
  <si>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</si>
  <si>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</si>
  <si>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</si>
  <si>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</si>
  <si>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</si>
  <si>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</si>
  <si>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</si>
  <si>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</si>
  <si>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</si>
  <si>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</si>
  <si>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</si>
  <si>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</si>
  <si>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</si>
  <si>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</si>
  <si>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</si>
  <si>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</si>
  <si>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</si>
  <si>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</si>
  <si>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</si>
  <si>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</si>
  <si>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</si>
  <si>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</si>
  <si>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</si>
  <si>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</si>
  <si>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</si>
  <si>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</si>
  <si>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</si>
  <si>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</si>
  <si>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</si>
  <si>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</si>
  <si>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</si>
  <si>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</si>
  <si>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</si>
  <si>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</si>
  <si>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</si>
  <si>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</si>
  <si>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</si>
  <si>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</si>
  <si>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</si>
  <si>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</si>
  <si>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</si>
  <si>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</si>
  <si>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</si>
  <si>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</si>
  <si>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</si>
  <si>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</si>
  <si>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</si>
  <si>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</si>
  <si>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</si>
  <si>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</si>
  <si>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</si>
  <si>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</si>
  <si>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</si>
  <si>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</si>
  <si>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</si>
  <si>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</si>
  <si>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</si>
  <si>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</si>
  <si>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</si>
  <si>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</si>
  <si>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</si>
  <si>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</si>
  <si>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</si>
  <si>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</si>
  <si>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</si>
  <si>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</si>
  <si>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</si>
  <si>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</si>
  <si>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</si>
  <si>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</si>
  <si>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</si>
  <si>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</si>
  <si>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</si>
  <si>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</si>
  <si>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</si>
  <si>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</si>
  <si>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</si>
  <si>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</si>
  <si>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</si>
  <si>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</si>
  <si>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</si>
  <si>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</si>
  <si>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</si>
  <si>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</si>
  <si>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</si>
  <si>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</si>
  <si>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</si>
  <si>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</si>
  <si>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</si>
  <si>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</si>
  <si>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</si>
  <si>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</si>
  <si>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</si>
  <si>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</si>
  <si>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</si>
  <si>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</si>
  <si>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</si>
  <si>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</si>
  <si>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</si>
  <si>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</si>
  <si>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</si>
  <si>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</si>
  <si>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</si>
  <si>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</si>
  <si>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</si>
  <si>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</si>
  <si>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</si>
  <si>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</si>
  <si>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</si>
  <si>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</si>
  <si>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</si>
  <si>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</si>
  <si>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</si>
  <si>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</si>
  <si>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</si>
  <si>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</si>
  <si>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</si>
  <si>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</si>
  <si>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</si>
  <si>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</si>
  <si>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</si>
  <si>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</si>
  <si>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</si>
  <si>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</si>
  <si>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</si>
  <si>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</si>
  <si>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</si>
  <si>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</si>
  <si>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</si>
  <si>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</si>
  <si>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</si>
  <si>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</si>
  <si>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</si>
  <si>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</si>
  <si>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</si>
  <si>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</si>
  <si>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</si>
  <si>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</si>
  <si>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</si>
  <si>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</si>
  <si>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</si>
  <si>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</si>
  <si>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</si>
  <si>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</si>
  <si>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</si>
  <si>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</si>
  <si>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</si>
  <si>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</si>
  <si>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</si>
  <si>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</si>
  <si>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</si>
  <si>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</si>
  <si>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</si>
  <si>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</si>
  <si>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</si>
  <si>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</si>
  <si>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</si>
  <si>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</si>
  <si>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</si>
  <si>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</si>
  <si>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</si>
  <si>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</si>
  <si>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</si>
  <si>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</si>
  <si>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</si>
  <si>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</si>
  <si>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</si>
  <si>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</si>
  <si>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</si>
  <si>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</si>
  <si>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</si>
  <si>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</si>
  <si>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</si>
  <si>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</si>
  <si>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</si>
  <si>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</si>
  <si>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</si>
  <si>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</si>
  <si>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</si>
  <si>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</si>
  <si>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</si>
  <si>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</si>
  <si>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</si>
  <si>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</si>
  <si>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</si>
  <si>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</si>
  <si>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</si>
  <si>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</si>
  <si>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</si>
  <si>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</si>
  <si>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</si>
  <si>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</si>
  <si>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</si>
  <si>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</si>
  <si>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</si>
  <si>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</si>
  <si>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</si>
  <si>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</si>
  <si>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</si>
  <si>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</si>
  <si>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</si>
  <si>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</si>
  <si>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</si>
  <si>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</si>
  <si>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</si>
  <si>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</si>
  <si>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</si>
  <si>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</si>
  <si>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</si>
  <si>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</si>
  <si>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</si>
  <si>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</si>
  <si>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</si>
  <si>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</si>
  <si>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</si>
  <si>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</si>
  <si>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</si>
  <si>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</si>
  <si>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</si>
  <si>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</si>
  <si>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</si>
  <si>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</si>
  <si>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</si>
  <si>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</si>
  <si>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</si>
  <si>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</si>
  <si>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</si>
  <si>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</si>
  <si>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</si>
  <si>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</si>
  <si>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</si>
  <si>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</si>
  <si>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</si>
  <si>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</si>
  <si>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</si>
  <si>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</si>
  <si>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</si>
  <si>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</si>
  <si>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</si>
  <si>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</si>
  <si>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</si>
  <si>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</si>
  <si>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</si>
  <si>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</si>
  <si>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</si>
  <si>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</si>
  <si>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</si>
  <si>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</si>
  <si>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</si>
  <si>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</si>
  <si>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</si>
  <si>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</si>
  <si>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</si>
  <si>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</si>
  <si>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</si>
  <si>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</si>
  <si>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</si>
  <si>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</si>
  <si>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</si>
  <si>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</si>
  <si>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</si>
  <si>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</si>
  <si>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</si>
  <si>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</si>
  <si>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</si>
  <si>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</si>
  <si>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</si>
  <si>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</si>
  <si>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</si>
  <si>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</si>
  <si>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</si>
  <si>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</si>
  <si>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</si>
  <si>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</si>
  <si>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</si>
  <si>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</si>
  <si>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</si>
  <si>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</si>
  <si>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</si>
  <si>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</si>
  <si>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</si>
  <si>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</si>
  <si>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</si>
  <si>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</si>
  <si>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</si>
  <si>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</si>
  <si>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</si>
  <si>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</si>
  <si>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</si>
  <si>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</si>
  <si>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</si>
  <si>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</si>
  <si>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</si>
  <si>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</si>
  <si>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</si>
  <si>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</si>
  <si>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</si>
  <si>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</si>
  <si>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</si>
  <si>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</si>
  <si>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</si>
  <si>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</si>
  <si>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</si>
  <si>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</si>
  <si>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</si>
  <si>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</si>
  <si>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</si>
  <si>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</si>
  <si>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</si>
  <si>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</si>
  <si>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</si>
  <si>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</si>
  <si>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</si>
  <si>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</si>
  <si>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</si>
  <si>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</si>
  <si>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</si>
  <si>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</si>
  <si>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</si>
  <si>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</si>
  <si>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</si>
  <si>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</si>
  <si>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</si>
  <si>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</si>
  <si>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</si>
  <si>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</si>
  <si>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</si>
  <si>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</si>
  <si>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</si>
  <si>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</si>
  <si>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</si>
  <si>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</si>
  <si>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</si>
  <si>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</si>
  <si>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</si>
  <si>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</si>
  <si>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</si>
  <si>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</si>
  <si>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</si>
  <si>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</si>
  <si>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</si>
  <si>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</si>
  <si>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</si>
  <si>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</si>
  <si>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</si>
  <si>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</si>
  <si>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</si>
  <si>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</si>
  <si>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</si>
  <si>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</si>
  <si>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</si>
  <si>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</si>
  <si>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</si>
  <si>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</si>
  <si>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</si>
  <si>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</si>
  <si>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</si>
  <si>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</si>
  <si>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</si>
  <si>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</si>
  <si>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</si>
  <si>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</si>
  <si>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</si>
  <si>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</si>
  <si>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</si>
  <si>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</si>
  <si>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</si>
  <si>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</si>
  <si>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</si>
  <si>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</si>
  <si>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</si>
  <si>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</si>
  <si>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</si>
  <si>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</si>
  <si>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</si>
  <si>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</si>
  <si>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</si>
  <si>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</si>
  <si>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</si>
  <si>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</si>
  <si>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</si>
  <si>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</si>
  <si>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</si>
  <si>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</si>
  <si>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</si>
  <si>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</si>
  <si>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</si>
  <si>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</si>
  <si>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</si>
  <si>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</si>
  <si>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</si>
  <si>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</si>
  <si>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</si>
  <si>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</si>
  <si>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</si>
  <si>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</si>
  <si>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</si>
  <si>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</si>
  <si>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</si>
  <si>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</si>
  <si>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</si>
  <si>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</si>
  <si>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</si>
  <si>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</si>
  <si>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</si>
  <si>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</si>
  <si>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</si>
  <si>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</si>
  <si>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</si>
  <si>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</si>
  <si>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</si>
  <si>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</si>
  <si>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</si>
  <si>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</si>
  <si>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</si>
  <si>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</si>
  <si>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</si>
  <si>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</si>
  <si>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</si>
  <si>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</si>
  <si>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</si>
  <si>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</si>
  <si>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</si>
  <si>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</si>
  <si>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</si>
  <si>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</si>
  <si>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</si>
  <si>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</si>
  <si>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</si>
  <si>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</si>
  <si>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</si>
  <si>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</si>
  <si>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</si>
  <si>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</si>
  <si>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</si>
  <si>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</si>
  <si>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</si>
  <si>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</si>
  <si>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</si>
  <si>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</si>
  <si>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</si>
  <si>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</si>
  <si>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</si>
  <si>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</si>
  <si>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</si>
  <si>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</si>
  <si>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</si>
  <si>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</si>
  <si>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</si>
  <si>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</si>
  <si>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</si>
  <si>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</si>
  <si>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</si>
  <si>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</si>
  <si>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</si>
  <si>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</si>
  <si>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</si>
  <si>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</si>
  <si>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</si>
  <si>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</si>
  <si>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</si>
  <si>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</si>
  <si>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</si>
  <si>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</si>
  <si>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</si>
  <si>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</si>
  <si>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</si>
  <si>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</si>
  <si>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</si>
  <si>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</si>
  <si>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</si>
  <si>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</si>
  <si>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</si>
  <si>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</si>
  <si>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</si>
  <si>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</si>
  <si>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</si>
  <si>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</si>
  <si>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</si>
  <si>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</si>
  <si>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</si>
  <si>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</si>
  <si>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</si>
  <si>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</si>
  <si>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</si>
  <si>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</si>
  <si>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</si>
  <si>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</si>
  <si>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</si>
  <si>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</si>
  <si>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</si>
  <si>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</si>
  <si>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</si>
  <si>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</si>
  <si>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</si>
  <si>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</si>
  <si>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</si>
  <si>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</si>
  <si>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</si>
  <si>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</si>
  <si>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</si>
  <si>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</si>
  <si>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</si>
  <si>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</si>
  <si>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</si>
  <si>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</si>
  <si>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</si>
  <si>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</si>
  <si>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</si>
  <si>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</si>
  <si>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</si>
  <si>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</si>
  <si>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</si>
  <si>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</si>
  <si>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</si>
  <si>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</si>
  <si>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</si>
  <si>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</si>
  <si>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</si>
  <si>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</si>
  <si>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</si>
  <si>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</si>
  <si>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</si>
  <si>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</si>
  <si>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</si>
  <si>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</si>
  <si>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</si>
  <si>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</si>
  <si>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</si>
  <si>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</si>
  <si>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</si>
  <si>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</si>
  <si>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</si>
  <si>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</si>
  <si>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</si>
  <si>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</si>
  <si>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</si>
  <si>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</si>
  <si>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</si>
  <si>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</si>
  <si>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</si>
  <si>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</si>
  <si>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</si>
  <si>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</si>
  <si>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</si>
  <si>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</si>
  <si>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</si>
  <si>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</si>
  <si>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</si>
  <si>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</si>
  <si>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</si>
  <si>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</si>
  <si>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</si>
  <si>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</si>
  <si>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</si>
  <si>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</si>
  <si>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</si>
  <si>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</si>
  <si>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</si>
  <si>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</si>
  <si>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</si>
  <si>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</si>
  <si>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</si>
  <si>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</si>
  <si>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</si>
  <si>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</si>
  <si>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</si>
  <si>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</si>
  <si>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</si>
  <si>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</si>
  <si>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</si>
  <si>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</si>
  <si>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</si>
  <si>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</si>
  <si>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</si>
  <si>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</si>
  <si>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</si>
  <si>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</si>
  <si>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</si>
  <si>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</si>
  <si>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</si>
  <si>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</si>
  <si>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</si>
  <si>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</si>
  <si>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</si>
  <si>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</si>
  <si>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</si>
  <si>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</si>
  <si>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</si>
  <si>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</si>
  <si>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</si>
  <si>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</si>
  <si>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</si>
  <si>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</si>
  <si>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</si>
  <si>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</si>
  <si>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</si>
  <si>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</si>
  <si>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</si>
  <si>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</si>
  <si>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</si>
  <si>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</si>
  <si>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</si>
  <si>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</si>
  <si>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</si>
  <si>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</si>
  <si>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</si>
  <si>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</si>
  <si>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</si>
  <si>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</si>
  <si>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</si>
  <si>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</si>
  <si>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</si>
  <si>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</si>
  <si>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</si>
  <si>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</si>
  <si>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</si>
  <si>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</si>
  <si>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</si>
  <si>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</si>
  <si>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</si>
  <si>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</si>
  <si>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</si>
  <si>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</si>
  <si>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</si>
  <si>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</si>
  <si>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</si>
  <si>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</si>
  <si>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</si>
  <si>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</si>
  <si>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</si>
  <si>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</si>
  <si>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</si>
  <si>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</si>
  <si>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</si>
  <si>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</si>
  <si>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</si>
  <si>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</si>
  <si>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</si>
  <si>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</si>
  <si>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</si>
  <si>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</si>
  <si>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</si>
  <si>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</si>
  <si>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</si>
  <si>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</si>
  <si>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</si>
  <si>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</si>
  <si>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</si>
  <si>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</si>
  <si>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</si>
  <si>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</si>
  <si>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</si>
  <si>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</si>
  <si>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</si>
  <si>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</si>
  <si>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</si>
  <si>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</si>
  <si>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</si>
  <si>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</si>
  <si>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</si>
  <si>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</si>
  <si>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</si>
  <si>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</si>
  <si>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</si>
  <si>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</si>
  <si>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</si>
  <si>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</si>
  <si>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</si>
  <si>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</si>
  <si>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</si>
  <si>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</si>
  <si>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</si>
  <si>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</si>
  <si>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</si>
  <si>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</si>
  <si>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</si>
  <si>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</si>
  <si>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</si>
  <si>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</si>
  <si>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</si>
  <si>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</si>
  <si>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</si>
  <si>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</si>
  <si>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</si>
  <si>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</si>
  <si>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</si>
  <si>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</si>
  <si>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</si>
  <si>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</si>
  <si>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</si>
  <si>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</si>
  <si>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</si>
  <si>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</si>
  <si>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</si>
  <si>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</si>
  <si>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</si>
  <si>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</si>
  <si>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</si>
  <si>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</si>
  <si>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</si>
  <si>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</si>
  <si>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</si>
  <si>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</si>
  <si>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</si>
  <si>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</si>
  <si>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</si>
  <si>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</si>
  <si>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</si>
  <si>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</si>
  <si>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</si>
  <si>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</si>
  <si>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</si>
  <si>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</si>
  <si>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</si>
  <si>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</si>
  <si>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</si>
  <si>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</si>
  <si>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</si>
  <si>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</si>
  <si>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</si>
  <si>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</si>
  <si>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</si>
  <si>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</si>
  <si>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</si>
  <si>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</si>
  <si>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</si>
  <si>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</si>
  <si>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</si>
  <si>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</si>
  <si>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</si>
  <si>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</si>
  <si>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</si>
  <si>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</si>
  <si>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</si>
  <si>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</si>
  <si>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</si>
  <si>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</si>
  <si>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</si>
  <si>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</si>
  <si>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</si>
  <si>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</si>
  <si>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</si>
  <si>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</si>
  <si>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</si>
  <si>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</si>
  <si>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</si>
  <si>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</si>
  <si>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</si>
  <si>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</si>
  <si>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</si>
  <si>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</si>
  <si>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</si>
  <si>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</si>
  <si>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</si>
  <si>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</si>
  <si>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</si>
  <si>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</si>
  <si>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</si>
  <si>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</si>
  <si>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</si>
  <si>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</si>
  <si>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</si>
  <si>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</si>
  <si>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</si>
  <si>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</si>
  <si>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</si>
  <si>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</si>
  <si>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</si>
  <si>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</si>
  <si>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</si>
  <si>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</si>
  <si>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</si>
  <si>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</si>
  <si>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</si>
  <si>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</si>
  <si>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</si>
  <si>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</si>
  <si>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</si>
  <si>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</si>
  <si>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</si>
  <si>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</si>
  <si>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</si>
  <si>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</si>
  <si>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</si>
  <si>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</si>
  <si>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</si>
  <si>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</si>
  <si>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</si>
  <si>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</si>
  <si>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</si>
  <si>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</si>
  <si>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</si>
  <si>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</si>
  <si>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</si>
  <si>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</si>
  <si>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</si>
  <si>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</si>
  <si>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</si>
  <si>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</si>
  <si>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</si>
  <si>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</si>
  <si>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</si>
  <si>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</si>
  <si>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</si>
  <si>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</si>
  <si>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</si>
  <si>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</si>
  <si>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</si>
  <si>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</si>
  <si>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</si>
  <si>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</si>
  <si>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</si>
  <si>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</si>
  <si>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</si>
  <si>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</si>
  <si>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</si>
  <si>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</si>
  <si>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</si>
  <si>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</si>
  <si>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</si>
  <si>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</si>
  <si>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</si>
  <si>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</si>
  <si>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</si>
  <si>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</si>
  <si>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</si>
  <si>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</si>
  <si>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</si>
  <si>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</si>
  <si>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</si>
  <si>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</si>
  <si>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</si>
  <si>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</si>
  <si>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</si>
  <si>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</si>
  <si>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</si>
  <si>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</si>
  <si>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</si>
  <si>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</si>
  <si>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</si>
  <si>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</si>
  <si>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</si>
  <si>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</si>
  <si>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</si>
  <si>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</si>
  <si>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</si>
  <si>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</si>
  <si>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</si>
  <si>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</si>
  <si>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</si>
  <si>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</si>
  <si>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</si>
  <si>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</si>
  <si>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</si>
  <si>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</si>
  <si>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</si>
  <si>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</si>
  <si>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</si>
  <si>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</si>
  <si>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</si>
  <si>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</si>
  <si>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</si>
  <si>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</si>
  <si>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</si>
  <si>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</si>
  <si>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</si>
  <si>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</si>
  <si>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</si>
  <si>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</si>
  <si>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</si>
  <si>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</si>
  <si>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</si>
  <si>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</si>
  <si>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</si>
  <si>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</si>
  <si>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</si>
  <si>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</si>
  <si>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</si>
  <si>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</si>
  <si>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</si>
  <si>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</si>
  <si>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</si>
  <si>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</si>
  <si>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</si>
  <si>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</si>
  <si>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</si>
  <si>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</si>
  <si>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</si>
  <si>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</si>
  <si>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</si>
  <si>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</si>
  <si>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</si>
  <si>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</si>
  <si>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</si>
  <si>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</si>
  <si>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</si>
  <si>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</si>
  <si>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</si>
  <si>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</si>
  <si>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</si>
  <si>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</si>
  <si>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</si>
  <si>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</si>
  <si>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</si>
  <si>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</si>
  <si>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</si>
  <si>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</si>
  <si>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</si>
  <si>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</si>
  <si>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</si>
  <si>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</si>
  <si>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</si>
  <si>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</si>
  <si>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</si>
  <si>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</si>
  <si>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</si>
  <si>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</si>
  <si>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</si>
  <si>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</si>
  <si>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</si>
  <si>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</si>
  <si>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</si>
  <si>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</si>
  <si>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</si>
  <si>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</si>
  <si>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</si>
  <si>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</si>
  <si>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</si>
  <si>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</si>
  <si>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</si>
  <si>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</si>
  <si>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</si>
  <si>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</si>
  <si>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</si>
  <si>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</si>
  <si>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</si>
  <si>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</si>
  <si>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</si>
  <si>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</si>
  <si>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</si>
  <si>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</si>
  <si>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</si>
  <si>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</si>
  <si>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</si>
  <si>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</si>
  <si>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</si>
  <si>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</si>
  <si>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</si>
  <si>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</si>
  <si>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</si>
  <si>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</si>
  <si>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</si>
  <si>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</si>
  <si>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</si>
  <si>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</si>
  <si>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</si>
  <si>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</si>
  <si>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</si>
  <si>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</si>
  <si>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</si>
  <si>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</si>
  <si>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</si>
  <si>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</si>
  <si>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</si>
  <si>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</si>
  <si>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</si>
  <si>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</si>
  <si>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</si>
  <si>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</si>
  <si>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</si>
  <si>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</si>
  <si>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</si>
  <si>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</si>
  <si>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</si>
  <si>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</si>
  <si>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</si>
  <si>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</si>
  <si>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</si>
  <si>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</si>
  <si>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</si>
  <si>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</si>
  <si>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</si>
  <si>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</si>
  <si>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</si>
  <si>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</si>
  <si>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</si>
  <si>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</si>
  <si>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</si>
  <si>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</si>
  <si>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</si>
  <si>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</si>
  <si>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</si>
  <si>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</si>
  <si>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</si>
  <si>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</si>
  <si>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</si>
  <si>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</si>
  <si>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</si>
  <si>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</si>
  <si>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</si>
  <si>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</si>
  <si>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</si>
  <si>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</si>
  <si>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</si>
  <si>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</si>
  <si>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</si>
  <si>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</si>
  <si>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</si>
  <si>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</si>
  <si>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</si>
  <si>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</si>
  <si>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</si>
  <si>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</si>
  <si>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</si>
  <si>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</si>
  <si>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</si>
  <si>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</si>
  <si>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</si>
  <si>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</si>
  <si>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</si>
  <si>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</si>
  <si>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</si>
  <si>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</si>
  <si>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</si>
  <si>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</si>
  <si>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</si>
  <si>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</si>
  <si>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</si>
  <si>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</si>
  <si>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</si>
  <si>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</si>
  <si>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</si>
  <si>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</si>
  <si>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</si>
  <si>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</si>
  <si>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</si>
  <si>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</si>
  <si>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</si>
  <si>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</si>
  <si>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</si>
  <si>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</si>
  <si>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</si>
  <si>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</si>
  <si>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</si>
  <si>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</si>
  <si>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</si>
  <si>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</si>
  <si>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</si>
  <si>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</si>
  <si>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</si>
  <si>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</si>
  <si>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</si>
  <si>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</si>
  <si>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</si>
  <si>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</si>
  <si>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</si>
  <si>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</si>
  <si>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</si>
  <si>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</si>
  <si>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</si>
  <si>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</si>
  <si>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</si>
  <si>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</si>
  <si>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</si>
  <si>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</si>
  <si>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</si>
  <si>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</si>
  <si>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</si>
  <si>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</si>
  <si>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</si>
  <si>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</si>
  <si>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</si>
  <si>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</si>
  <si>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</si>
  <si>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</si>
  <si>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</si>
  <si>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</si>
  <si>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</si>
  <si>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</si>
  <si>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</si>
  <si>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</si>
  <si>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</si>
  <si>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</si>
  <si>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</si>
  <si>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</si>
  <si>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</si>
  <si>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</si>
  <si>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</si>
  <si>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</si>
  <si>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</si>
  <si>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</si>
  <si>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</si>
  <si>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</si>
  <si>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</si>
  <si>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</si>
  <si>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</si>
  <si>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</si>
  <si>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</si>
  <si>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</si>
  <si>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</si>
  <si>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</si>
  <si>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</si>
  <si>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</si>
  <si>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</si>
  <si>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</si>
  <si>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</si>
  <si>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</si>
  <si>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</si>
  <si>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</si>
  <si>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</si>
  <si>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</si>
  <si>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</si>
  <si>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</si>
  <si>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</si>
  <si>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</si>
  <si>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</si>
  <si>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</si>
  <si>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</si>
  <si>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</si>
  <si>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</si>
  <si>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</si>
  <si>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</si>
  <si>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</si>
  <si>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</si>
  <si>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</si>
  <si>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</si>
  <si>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</si>
  <si>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</si>
  <si>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</si>
  <si>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</si>
  <si>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</si>
  <si>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</si>
  <si>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</si>
  <si>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</si>
  <si>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</si>
  <si>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</si>
  <si>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</si>
  <si>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</si>
  <si>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</si>
  <si>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</si>
  <si>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</si>
  <si>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</si>
  <si>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</si>
  <si>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</si>
  <si>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</si>
  <si>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</si>
  <si>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</si>
  <si>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</si>
  <si>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</si>
  <si>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</si>
  <si>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</si>
  <si>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</si>
  <si>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</si>
  <si>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</si>
  <si>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</si>
  <si>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</si>
  <si>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</si>
  <si>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</si>
  <si>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</si>
  <si>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</si>
  <si>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</si>
  <si>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</si>
  <si>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</si>
  <si>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</si>
  <si>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</si>
  <si>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</si>
  <si>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</si>
  <si>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</si>
  <si>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</si>
  <si>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</si>
  <si>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</si>
  <si>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</si>
  <si>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</si>
  <si>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</si>
  <si>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</si>
  <si>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</si>
  <si>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</si>
  <si>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</si>
  <si>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</si>
  <si>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</si>
  <si>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</si>
  <si>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</si>
  <si>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</si>
  <si>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</si>
  <si>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</si>
  <si>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</si>
  <si>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</si>
  <si>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</si>
  <si>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</si>
  <si>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</si>
  <si>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</si>
  <si>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</si>
  <si>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</si>
  <si>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</si>
  <si>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</si>
  <si>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</si>
  <si>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</si>
  <si>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</si>
  <si>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</si>
  <si>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</si>
  <si>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</si>
  <si>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</si>
  <si>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</si>
  <si>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</si>
  <si>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</si>
  <si>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</si>
  <si>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</si>
  <si>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</si>
  <si>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</si>
  <si>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</si>
  <si>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</si>
  <si>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</si>
  <si>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</si>
  <si>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</si>
  <si>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</si>
  <si>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</si>
  <si>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</si>
  <si>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</si>
  <si>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</si>
  <si>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</si>
  <si>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</si>
  <si>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</si>
  <si>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</si>
  <si>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</si>
  <si>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</si>
  <si>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</si>
  <si>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</si>
  <si>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</si>
  <si>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</si>
  <si>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</si>
  <si>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</si>
  <si>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</si>
  <si>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</si>
  <si>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</si>
  <si>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</si>
  <si>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</si>
  <si>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</si>
  <si>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</si>
  <si>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</si>
  <si>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</si>
  <si>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</si>
  <si>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</si>
  <si>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</si>
  <si>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</si>
  <si>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</si>
  <si>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</si>
  <si>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</si>
  <si>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</si>
  <si>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</si>
  <si>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</si>
  <si>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</si>
  <si>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</si>
  <si>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</si>
  <si>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</si>
  <si>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</si>
  <si>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</si>
  <si>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</si>
  <si>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</si>
  <si>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</si>
  <si>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</si>
  <si>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</si>
  <si>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</si>
  <si>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</si>
  <si>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</si>
  <si>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</si>
  <si>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</si>
  <si>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</si>
  <si>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</si>
  <si>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</si>
  <si>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</si>
  <si>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</si>
  <si>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</si>
  <si>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</si>
  <si>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</si>
  <si>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</si>
  <si>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</si>
  <si>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</si>
  <si>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</si>
  <si>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</si>
  <si>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</si>
  <si>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</si>
  <si>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</si>
  <si>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</si>
  <si>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</si>
  <si>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</si>
  <si>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</si>
  <si>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</si>
  <si>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</si>
  <si>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</si>
  <si>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</si>
  <si>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</si>
  <si>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</si>
  <si>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</si>
  <si>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</si>
  <si>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</si>
  <si>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</si>
  <si>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</si>
  <si>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</si>
  <si>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</si>
  <si>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</si>
  <si>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</si>
  <si>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</si>
  <si>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</si>
  <si>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</si>
  <si>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</si>
  <si>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</si>
  <si>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</si>
  <si>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</si>
  <si>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</si>
  <si>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</si>
  <si>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</si>
  <si>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</si>
  <si>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</si>
  <si>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</si>
  <si>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</si>
  <si>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</si>
  <si>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</si>
  <si>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</si>
  <si>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</si>
  <si>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</si>
  <si>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</si>
  <si>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</si>
  <si>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</si>
  <si>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</si>
  <si>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</si>
  <si>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</si>
  <si>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</si>
  <si>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</si>
  <si>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</si>
  <si>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</si>
  <si>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</si>
  <si>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</si>
  <si>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</si>
  <si>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</si>
  <si>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</si>
  <si>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</si>
  <si>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</si>
  <si>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</si>
  <si>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</si>
  <si>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</si>
  <si>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</si>
  <si>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</si>
  <si>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</si>
  <si>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</si>
  <si>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</si>
  <si>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</si>
  <si>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</si>
  <si>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</si>
  <si>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</si>
  <si>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</si>
  <si>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</si>
  <si>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</si>
  <si>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</si>
  <si>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</si>
  <si>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</si>
  <si>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</si>
  <si>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</si>
  <si>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</si>
  <si>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</si>
  <si>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</si>
  <si>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</si>
  <si>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</si>
  <si>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</si>
  <si>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</si>
  <si>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</si>
  <si>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</si>
  <si>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</si>
  <si>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</si>
  <si>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</si>
  <si>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</si>
  <si>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</si>
  <si>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</si>
  <si>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</si>
  <si>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</si>
  <si>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</si>
  <si>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</si>
  <si>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</si>
  <si>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</si>
  <si>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</si>
  <si>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</si>
  <si>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</si>
  <si>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</si>
  <si>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</si>
  <si>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</si>
  <si>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</si>
  <si>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</si>
  <si>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</si>
  <si>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</si>
  <si>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</si>
  <si>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</si>
  <si>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</si>
  <si>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</si>
  <si>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</si>
  <si>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</si>
  <si>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</si>
  <si>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</si>
  <si>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</si>
  <si>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</si>
  <si>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</si>
  <si>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</si>
  <si>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</si>
  <si>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</si>
  <si>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</si>
  <si>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</si>
  <si>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</si>
  <si>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</si>
  <si>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</si>
  <si>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</si>
  <si>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</si>
  <si>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</si>
  <si>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</si>
  <si>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</si>
  <si>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</si>
  <si>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</si>
  <si>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</si>
  <si>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</si>
  <si>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</si>
  <si>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</si>
  <si>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</si>
  <si>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</si>
  <si>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</si>
  <si>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</si>
  <si>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</si>
  <si>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</si>
  <si>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</si>
  <si>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</si>
  <si>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</si>
  <si>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</si>
  <si>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</si>
  <si>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</si>
  <si>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</si>
  <si>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</si>
  <si>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</si>
  <si>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</si>
  <si>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</si>
  <si>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</si>
  <si>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</si>
  <si>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</si>
  <si>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</si>
  <si>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</si>
  <si>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</si>
  <si>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</si>
  <si>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</si>
  <si>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</si>
  <si>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</si>
  <si>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</si>
  <si>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</si>
  <si>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</si>
  <si>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</si>
  <si>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</si>
  <si>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</si>
  <si>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</si>
  <si>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</si>
  <si>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</si>
  <si>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</si>
  <si>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</si>
  <si>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</si>
  <si>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</si>
  <si>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</si>
  <si>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</si>
  <si>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</si>
  <si>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</si>
  <si>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</si>
  <si>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</si>
  <si>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</si>
  <si>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</si>
  <si>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</si>
  <si>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</si>
  <si>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</si>
  <si>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</si>
  <si>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</si>
  <si>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</si>
  <si>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</si>
  <si>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</si>
  <si>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</si>
  <si>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</si>
  <si>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</si>
  <si>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</si>
  <si>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</si>
  <si>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</si>
  <si>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</si>
  <si>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</si>
  <si>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</si>
  <si>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</si>
  <si>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</si>
  <si>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</si>
  <si>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</si>
  <si>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</si>
  <si>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</si>
  <si>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</si>
  <si>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</si>
  <si>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</si>
  <si>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</si>
  <si>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</si>
  <si>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</si>
  <si>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</si>
  <si>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</si>
  <si>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</si>
  <si>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</si>
  <si>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</si>
  <si>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</si>
  <si>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</si>
  <si>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</si>
  <si>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</si>
  <si>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</si>
  <si>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</si>
  <si>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</si>
  <si>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</si>
  <si>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</si>
  <si>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</si>
  <si>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</si>
  <si>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</si>
  <si>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</si>
  <si>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</si>
  <si>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</si>
  <si>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</si>
  <si>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</si>
  <si>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</si>
  <si>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</si>
  <si>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</si>
  <si>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</si>
  <si>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</si>
  <si>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</si>
  <si>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</si>
  <si>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</si>
  <si>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</si>
  <si>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</si>
  <si>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</si>
  <si>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</si>
  <si>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</si>
  <si>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</si>
  <si>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</si>
  <si>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</si>
  <si>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</si>
  <si>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</si>
  <si>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</si>
  <si>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</si>
  <si>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</si>
  <si>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</si>
  <si>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</si>
  <si>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</si>
  <si>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</si>
  <si>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</si>
  <si>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</si>
  <si>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</si>
  <si>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</si>
  <si>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</si>
  <si>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</si>
  <si>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</si>
  <si>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</si>
  <si>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</si>
  <si>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</si>
  <si>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</si>
  <si>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</si>
  <si>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</si>
  <si>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</si>
  <si>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</si>
  <si>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</si>
  <si>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</si>
  <si>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</si>
  <si>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</si>
  <si>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</si>
  <si>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</si>
  <si>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</si>
  <si>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</si>
  <si>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</si>
  <si>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</si>
  <si>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</si>
  <si>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</si>
  <si>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</si>
  <si>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</si>
  <si>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</si>
  <si>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</si>
  <si>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</si>
  <si>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</si>
  <si>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</si>
  <si>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</si>
  <si>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</si>
  <si>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</si>
  <si>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</si>
  <si>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</si>
  <si>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</si>
  <si>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</si>
  <si>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</si>
  <si>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</si>
  <si>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</si>
  <si>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</si>
  <si>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</si>
  <si>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</si>
  <si>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</si>
  <si>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</si>
  <si>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</si>
  <si>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</si>
  <si>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</si>
  <si>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</si>
  <si>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</si>
  <si>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</si>
  <si>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</si>
  <si>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</si>
  <si>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</si>
  <si>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</si>
  <si>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</si>
  <si>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</si>
  <si>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</si>
  <si>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</si>
  <si>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</si>
  <si>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</si>
  <si>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</si>
  <si>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</si>
  <si>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</si>
  <si>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</si>
  <si>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</si>
  <si>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</si>
  <si>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</si>
  <si>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</si>
  <si>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</si>
  <si>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</si>
  <si>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</si>
  <si>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</si>
  <si>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</si>
  <si>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</si>
  <si>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</si>
  <si>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</si>
  <si>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</si>
  <si>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</si>
  <si>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</si>
  <si>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</si>
  <si>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</si>
  <si>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</si>
  <si>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</si>
  <si>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</si>
  <si>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</si>
  <si>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</si>
  <si>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</si>
  <si>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</si>
  <si>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</si>
  <si>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</si>
  <si>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</si>
  <si>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</si>
  <si>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</si>
  <si>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</si>
  <si>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</si>
  <si>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</si>
  <si>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</si>
  <si>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</si>
  <si>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</si>
  <si>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</si>
  <si>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</si>
  <si>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</si>
  <si>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</si>
  <si>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</si>
  <si>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</si>
  <si>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</si>
  <si>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</si>
  <si>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</si>
  <si>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</si>
  <si>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</si>
  <si>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</si>
  <si>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</si>
  <si>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</si>
  <si>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</si>
  <si>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</si>
  <si>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</si>
  <si>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</si>
  <si>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</si>
  <si>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</si>
  <si>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</si>
  <si>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</si>
  <si>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</si>
  <si>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</si>
  <si>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</si>
  <si>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</si>
  <si>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</si>
  <si>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</si>
  <si>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</si>
  <si>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</si>
  <si>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</si>
  <si>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</si>
  <si>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</si>
  <si>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</si>
  <si>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</si>
  <si>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</si>
  <si>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</si>
  <si>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</si>
  <si>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</si>
  <si>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</si>
  <si>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</si>
  <si>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</si>
  <si>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</si>
  <si>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</si>
  <si>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</si>
  <si>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</si>
  <si>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</si>
  <si>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</si>
  <si>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</si>
  <si>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</si>
  <si>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</si>
  <si>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</si>
  <si>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</si>
  <si>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</si>
  <si>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</si>
  <si>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</si>
  <si>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</si>
  <si>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</si>
  <si>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</si>
  <si>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</si>
  <si>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</si>
  <si>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</si>
  <si>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</si>
  <si>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</si>
  <si>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</si>
  <si>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</si>
  <si>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</si>
  <si>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</si>
  <si>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</si>
  <si>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</si>
  <si>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</si>
  <si>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</si>
  <si>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</si>
  <si>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</si>
  <si>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</si>
  <si>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</si>
  <si>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</si>
  <si>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</si>
  <si>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</si>
  <si>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</si>
  <si>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</si>
  <si>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</si>
  <si>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</si>
  <si>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</si>
  <si>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</si>
  <si>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</si>
  <si>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</si>
  <si>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</si>
  <si>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</si>
  <si>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</si>
  <si>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</si>
  <si>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</si>
  <si>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</si>
  <si>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</si>
  <si>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</si>
  <si>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</si>
  <si>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</si>
  <si>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</si>
  <si>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</si>
  <si>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</si>
  <si>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</si>
  <si>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</si>
  <si>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</si>
  <si>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</si>
  <si>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</si>
  <si>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</si>
  <si>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</si>
  <si>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</si>
  <si>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</si>
  <si>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</si>
  <si>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</si>
  <si>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</si>
  <si>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</si>
  <si>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</si>
  <si>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</si>
  <si>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</si>
  <si>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</si>
  <si>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</si>
  <si>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</si>
  <si>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</si>
  <si>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</si>
  <si>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</si>
  <si>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</si>
  <si>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</si>
  <si>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</si>
  <si>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</si>
  <si>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</si>
  <si>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</si>
  <si>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</si>
  <si>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</si>
  <si>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</si>
  <si>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</si>
  <si>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</si>
  <si>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</si>
  <si>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</si>
  <si>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</si>
  <si>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</si>
  <si>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</si>
  <si>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</si>
  <si>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</si>
  <si>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</si>
  <si>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</si>
  <si>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</si>
  <si>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</si>
  <si>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</si>
  <si>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</si>
  <si>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</si>
  <si>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</si>
  <si>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</si>
  <si>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</si>
  <si>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</si>
  <si>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</si>
  <si>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</si>
  <si>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</si>
  <si>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</si>
  <si>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</si>
  <si>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</si>
  <si>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</si>
  <si>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</si>
  <si>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</si>
  <si>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</si>
  <si>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</si>
  <si>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</si>
  <si>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</si>
  <si>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</si>
  <si>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</si>
  <si>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</si>
  <si>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</si>
  <si>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</si>
  <si>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</si>
  <si>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</si>
  <si>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</si>
  <si>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</si>
  <si>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</si>
  <si>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</si>
  <si>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</si>
  <si>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</si>
  <si>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</si>
  <si>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</si>
  <si>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</si>
  <si>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</si>
  <si>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</si>
  <si>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</si>
  <si>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</si>
  <si>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</si>
  <si>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</si>
  <si>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</si>
  <si>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</si>
  <si>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</si>
  <si>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</si>
  <si>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</si>
  <si>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</si>
  <si>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</si>
  <si>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</si>
  <si>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</si>
  <si>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</si>
  <si>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</si>
  <si>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</si>
  <si>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</si>
  <si>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</si>
  <si>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</si>
  <si>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</si>
  <si>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</si>
  <si>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</si>
  <si>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</si>
  <si>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</si>
  <si>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</si>
  <si>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</si>
  <si>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</si>
  <si>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</si>
  <si>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</si>
  <si>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</si>
  <si>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</si>
  <si>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</si>
  <si>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</si>
  <si>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</si>
  <si>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</si>
  <si>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</si>
  <si>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</si>
  <si>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</si>
  <si>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</si>
  <si>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</si>
  <si>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</si>
  <si>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</si>
  <si>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</si>
  <si>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</si>
  <si>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</si>
  <si>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</si>
  <si>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</si>
  <si>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</si>
  <si>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</si>
  <si>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</si>
  <si>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</si>
  <si>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</si>
  <si>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</si>
  <si>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</si>
  <si>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</si>
  <si>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</si>
  <si>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</si>
  <si>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</si>
  <si>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</si>
  <si>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</si>
  <si>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</si>
  <si>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</si>
  <si>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</si>
  <si>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</si>
  <si>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</si>
  <si>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</si>
  <si>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</si>
  <si>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</si>
  <si>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</si>
  <si>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</si>
  <si>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</si>
  <si>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</si>
  <si>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</si>
  <si>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</si>
  <si>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</si>
  <si>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</si>
  <si>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</si>
  <si>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</si>
  <si>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</si>
  <si>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</si>
  <si>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</si>
  <si>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</si>
  <si>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</si>
  <si>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</si>
  <si>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</si>
  <si>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</si>
  <si>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</si>
  <si>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</si>
  <si>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</si>
  <si>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</si>
  <si>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</si>
  <si>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</si>
  <si>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</si>
  <si>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</si>
  <si>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</si>
  <si>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</si>
  <si>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</si>
  <si>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</si>
  <si>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</si>
  <si>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</si>
  <si>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</si>
  <si>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</si>
  <si>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</si>
  <si>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</si>
  <si>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</si>
  <si>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</si>
  <si>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</si>
  <si>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</si>
  <si>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</si>
  <si>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</si>
  <si>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</si>
  <si>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</si>
  <si>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</si>
  <si>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</si>
  <si>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</si>
  <si>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</si>
  <si>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</si>
  <si>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</si>
  <si>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</si>
  <si>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</si>
  <si>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</si>
  <si>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</si>
  <si>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</si>
  <si>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</si>
  <si>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</si>
  <si>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</si>
  <si>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</si>
  <si>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</si>
  <si>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</si>
  <si>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</si>
  <si>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</si>
  <si>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</si>
  <si>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</si>
  <si>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</si>
  <si>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</si>
  <si>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</si>
  <si>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</si>
  <si>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</si>
  <si>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</si>
  <si>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</si>
  <si>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</si>
  <si>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</si>
  <si>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</si>
  <si>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</si>
  <si>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</si>
  <si>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</si>
  <si>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</si>
  <si>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</si>
  <si>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</si>
  <si>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</si>
  <si>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</si>
  <si>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</si>
  <si>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</si>
  <si>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</si>
  <si>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</si>
  <si>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</si>
  <si>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</si>
  <si>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</si>
  <si>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</si>
  <si>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</si>
  <si>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</si>
  <si>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</si>
  <si>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</si>
  <si>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</si>
  <si>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</si>
  <si>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</si>
  <si>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</si>
  <si>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</si>
  <si>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</si>
  <si>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</si>
  <si>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</si>
  <si>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</si>
  <si>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</si>
  <si>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</si>
  <si>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</si>
  <si>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</si>
  <si>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</si>
  <si>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</si>
  <si>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</si>
  <si>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</si>
  <si>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</si>
  <si>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</si>
  <si>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</si>
  <si>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</si>
  <si>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</si>
  <si>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</si>
  <si>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</si>
  <si>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</si>
  <si>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</si>
  <si>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</si>
  <si>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</si>
  <si>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</si>
  <si>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</si>
  <si>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</si>
  <si>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</si>
  <si>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</si>
  <si>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</si>
  <si>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</si>
  <si>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</si>
  <si>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</si>
  <si>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</si>
  <si>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</si>
  <si>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</si>
  <si>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</si>
  <si>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</si>
  <si>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</si>
  <si>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</si>
  <si>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</si>
  <si>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</si>
  <si>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</si>
  <si>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</si>
  <si>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</si>
  <si>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</si>
  <si>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</si>
  <si>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</si>
  <si>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</si>
  <si>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</si>
  <si>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</si>
  <si>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</si>
  <si>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</si>
  <si>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</si>
  <si>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</si>
  <si>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</si>
  <si>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</si>
  <si>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</si>
  <si>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</si>
  <si>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</si>
  <si>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</si>
  <si>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</si>
  <si>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</si>
  <si>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</si>
  <si>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</si>
  <si>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</si>
  <si>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</si>
  <si>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</si>
  <si>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</si>
  <si>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</si>
  <si>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</si>
  <si>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</si>
  <si>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</si>
  <si>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</si>
  <si>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</si>
  <si>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</si>
  <si>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</si>
  <si>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</si>
  <si>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</si>
  <si>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</si>
  <si>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</si>
  <si>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</si>
  <si>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</si>
  <si>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</si>
  <si>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</si>
  <si>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</si>
  <si>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</si>
  <si>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</si>
  <si>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</si>
  <si>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</si>
  <si>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</si>
  <si>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</si>
  <si>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</si>
  <si>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</si>
  <si>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</si>
  <si>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</si>
  <si>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</si>
  <si>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</si>
  <si>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</si>
  <si>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</si>
  <si>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</si>
  <si>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</si>
  <si>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</si>
  <si>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</si>
  <si>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</si>
  <si>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</si>
  <si>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</si>
  <si>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</si>
  <si>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</si>
  <si>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</si>
  <si>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</si>
  <si>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</si>
  <si>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</si>
  <si>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</si>
  <si>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</si>
  <si>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</si>
  <si>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</si>
  <si>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</si>
  <si>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</si>
  <si>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</si>
  <si>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</si>
  <si>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</si>
  <si>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</si>
  <si>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</si>
  <si>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</si>
  <si>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</si>
  <si>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</si>
  <si>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</si>
  <si>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</si>
  <si>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</si>
  <si>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</si>
  <si>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</si>
  <si>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</si>
  <si>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</si>
  <si>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</si>
  <si>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</si>
  <si>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</si>
  <si>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</si>
  <si>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</si>
  <si>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</si>
  <si>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</si>
  <si>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</si>
  <si>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</si>
  <si>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</si>
  <si>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</si>
  <si>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</si>
  <si>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</si>
  <si>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</si>
  <si>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</si>
  <si>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</si>
  <si>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</si>
  <si>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</si>
  <si>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</si>
  <si>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</si>
  <si>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</si>
  <si>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</si>
  <si>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</si>
  <si>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</si>
  <si>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</si>
  <si>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</si>
  <si>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</si>
  <si>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</si>
  <si>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</si>
  <si>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</si>
  <si>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</si>
  <si>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</si>
  <si>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</si>
  <si>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</si>
  <si>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</si>
  <si>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</si>
  <si>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</si>
  <si>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</si>
  <si>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</si>
  <si>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</si>
  <si>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</si>
  <si>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</si>
  <si>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</si>
  <si>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</si>
  <si>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</si>
  <si>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</si>
  <si>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</si>
  <si>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</si>
  <si>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</si>
  <si>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</si>
  <si>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</si>
  <si>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</si>
  <si>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</si>
  <si>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</si>
  <si>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</si>
  <si>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</si>
  <si>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</si>
  <si>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</si>
  <si>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</si>
  <si>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</si>
  <si>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</si>
  <si>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</si>
  <si>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</si>
  <si>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</si>
  <si>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</si>
  <si>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</si>
  <si>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</si>
  <si>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</si>
  <si>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</si>
  <si>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</si>
  <si>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</si>
  <si>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</si>
  <si>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</si>
  <si>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</si>
  <si>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</si>
  <si>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</si>
  <si>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</si>
  <si>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</si>
  <si>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</si>
  <si>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</si>
  <si>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</si>
  <si>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</si>
  <si>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</si>
  <si>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</si>
  <si>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</si>
  <si>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</si>
  <si>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</si>
  <si>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</si>
  <si>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</si>
  <si>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</si>
  <si>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</si>
  <si>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</si>
  <si>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</si>
  <si>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</si>
  <si>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</si>
  <si>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</si>
  <si>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</si>
  <si>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</si>
  <si>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</si>
  <si>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</si>
  <si>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</si>
  <si>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</si>
  <si>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</si>
  <si>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</si>
  <si>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</si>
  <si>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</si>
  <si>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</si>
  <si>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</si>
  <si>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</si>
  <si>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</si>
  <si>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</si>
  <si>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</si>
  <si>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</si>
  <si>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</si>
  <si>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</si>
  <si>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</si>
  <si>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</si>
  <si>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</si>
  <si>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</si>
  <si>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</si>
  <si>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</si>
  <si>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</si>
  <si>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</si>
  <si>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</si>
  <si>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</si>
  <si>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</si>
  <si>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</si>
  <si>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</si>
  <si>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</si>
  <si>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</si>
  <si>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</si>
  <si>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</si>
  <si>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</si>
  <si>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</si>
  <si>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</si>
  <si>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</si>
  <si>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</si>
  <si>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</si>
  <si>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</si>
  <si>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</si>
  <si>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</si>
  <si>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</si>
  <si>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</si>
  <si>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</si>
  <si>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</si>
  <si>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</si>
  <si>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</si>
  <si>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</si>
  <si>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</si>
  <si>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</si>
  <si>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</si>
  <si>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</si>
  <si>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</si>
  <si>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</si>
  <si>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</si>
  <si>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</si>
  <si>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</si>
  <si>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</si>
  <si>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</si>
  <si>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</si>
  <si>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</si>
  <si>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</si>
  <si>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</si>
  <si>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</si>
  <si>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</si>
  <si>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</si>
  <si>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</si>
  <si>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</si>
  <si>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</si>
  <si>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</si>
  <si>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</si>
  <si>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</si>
  <si>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</si>
  <si>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</si>
  <si>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</si>
  <si>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</si>
  <si>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</si>
  <si>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</si>
  <si>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</si>
  <si>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</si>
  <si>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</si>
  <si>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</si>
  <si>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</si>
  <si>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</si>
  <si>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</si>
  <si>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</si>
  <si>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</si>
  <si>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</si>
  <si>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</si>
  <si>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</si>
  <si>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</si>
  <si>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</si>
  <si>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</si>
  <si>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</si>
  <si>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</si>
  <si>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</si>
  <si>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</si>
  <si>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</si>
  <si>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</si>
  <si>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</si>
  <si>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</si>
  <si>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</si>
  <si>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</si>
  <si>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</si>
  <si>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</si>
  <si>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</si>
  <si>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</si>
  <si>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</si>
  <si>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</si>
  <si>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</si>
  <si>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</si>
  <si>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</si>
  <si>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</si>
  <si>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</si>
  <si>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</si>
  <si>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</si>
  <si>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</si>
  <si>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</si>
  <si>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</si>
  <si>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</si>
  <si>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</si>
  <si>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</si>
  <si>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</si>
  <si>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</si>
  <si>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</si>
  <si>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</si>
  <si>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</si>
  <si>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</si>
  <si>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</si>
  <si>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</si>
  <si>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</si>
  <si>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</si>
  <si>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</si>
  <si>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</si>
  <si>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</si>
  <si>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</si>
  <si>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</si>
  <si>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</si>
  <si>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</si>
  <si>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</si>
  <si>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</si>
  <si>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</si>
  <si>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</si>
  <si>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</si>
  <si>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</si>
  <si>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</si>
  <si>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</si>
  <si>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</si>
  <si>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</si>
  <si>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</si>
  <si>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</si>
  <si>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</si>
  <si>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</si>
  <si>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</si>
  <si>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</si>
  <si>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</si>
  <si>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</si>
  <si>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</si>
  <si>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</si>
  <si>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</si>
  <si>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</si>
  <si>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</si>
  <si>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</si>
  <si>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</si>
  <si>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</si>
  <si>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</si>
  <si>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</si>
  <si>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</si>
  <si>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</si>
  <si>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</si>
  <si>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</si>
  <si>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</si>
  <si>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</si>
  <si>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</si>
  <si>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</si>
  <si>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</si>
  <si>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</si>
  <si>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</si>
  <si>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</si>
  <si>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</si>
  <si>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</si>
  <si>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</si>
  <si>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</si>
  <si>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</si>
  <si>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</si>
  <si>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</si>
  <si>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</si>
  <si>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</si>
  <si>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</si>
  <si>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</si>
  <si>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</si>
  <si>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</si>
  <si>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</si>
  <si>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</si>
  <si>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</si>
  <si>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</si>
  <si>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</si>
  <si>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</si>
  <si>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</si>
  <si>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</si>
  <si>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</si>
  <si>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</si>
  <si>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</si>
  <si>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</si>
  <si>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</si>
  <si>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</si>
  <si>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</si>
  <si>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</si>
  <si>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</si>
  <si>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</si>
  <si>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</si>
  <si>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</si>
  <si>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</si>
  <si>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</si>
  <si>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</si>
  <si>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</si>
  <si>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</si>
  <si>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</si>
  <si>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</si>
  <si>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</si>
  <si>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</si>
  <si>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</si>
  <si>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</si>
  <si>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</si>
  <si>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</si>
  <si>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</si>
  <si>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</si>
  <si>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</si>
  <si>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</si>
  <si>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</si>
  <si>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</si>
  <si>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</si>
  <si>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</si>
  <si>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</si>
  <si>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</si>
  <si>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</si>
  <si>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</si>
  <si>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</si>
  <si>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</si>
  <si>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</si>
  <si>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</si>
  <si>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</si>
  <si>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</si>
  <si>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</si>
  <si>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</si>
  <si>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</si>
  <si>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</si>
  <si>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</si>
  <si>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</si>
  <si>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</si>
  <si>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</si>
  <si>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</si>
  <si>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</si>
  <si>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</si>
  <si>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</si>
  <si>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</si>
  <si>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</si>
  <si>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</si>
  <si>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</si>
  <si>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</si>
  <si>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</si>
  <si>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</si>
  <si>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</si>
  <si>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</si>
  <si>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</si>
  <si>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</si>
  <si>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</si>
  <si>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</si>
  <si>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</si>
  <si>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</si>
  <si>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</si>
  <si>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</si>
  <si>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</si>
  <si>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</si>
  <si>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</si>
  <si>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</si>
  <si>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</si>
  <si>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</si>
  <si>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</si>
  <si>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</si>
  <si>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</si>
  <si>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</si>
  <si>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</si>
  <si>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</si>
  <si>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</si>
  <si>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</si>
  <si>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</si>
  <si>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</si>
  <si>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</si>
  <si>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</si>
  <si>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</si>
  <si>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</si>
  <si>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</si>
  <si>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</si>
  <si>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</si>
  <si>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</si>
  <si>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</si>
  <si>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</si>
  <si>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</si>
  <si>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</si>
  <si>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</si>
  <si>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</si>
  <si>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</si>
  <si>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</si>
  <si>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</si>
  <si>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</si>
  <si>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</si>
  <si>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</si>
  <si>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</si>
  <si>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</si>
  <si>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</si>
  <si>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</si>
  <si>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</si>
  <si>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</si>
  <si>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</si>
  <si>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</si>
  <si>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</si>
  <si>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</si>
  <si>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</si>
  <si>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</si>
  <si>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</si>
  <si>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</si>
  <si>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</si>
  <si>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</si>
  <si>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</si>
  <si>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</si>
  <si>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</si>
  <si>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</si>
  <si>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</si>
  <si>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</si>
  <si>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</si>
  <si>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</si>
  <si>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</si>
  <si>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</si>
  <si>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</si>
  <si>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</si>
  <si>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</si>
  <si>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</si>
  <si>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</si>
  <si>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</si>
  <si>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</si>
  <si>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</si>
  <si>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</si>
  <si>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</si>
  <si>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</si>
  <si>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</si>
  <si>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</si>
  <si>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</si>
  <si>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</si>
  <si>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</si>
  <si>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</si>
  <si>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</si>
  <si>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</si>
  <si>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</si>
  <si>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</si>
  <si>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</si>
  <si>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</si>
  <si>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</si>
  <si>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</si>
  <si>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</si>
  <si>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</si>
  <si>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</si>
  <si>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</si>
  <si>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</si>
  <si>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</si>
  <si>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</si>
  <si>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</si>
  <si>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</si>
  <si>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</si>
  <si>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</si>
  <si>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</si>
  <si>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</si>
  <si>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</si>
  <si>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</si>
  <si>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</si>
  <si>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</si>
  <si>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</si>
  <si>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</si>
  <si>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</si>
  <si>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</si>
  <si>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</si>
  <si>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</si>
  <si>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</si>
  <si>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</si>
  <si>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</si>
  <si>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</si>
  <si>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</si>
  <si>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</si>
  <si>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</si>
  <si>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</si>
  <si>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</si>
  <si>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</si>
  <si>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</si>
  <si>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</si>
  <si>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</si>
  <si>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</si>
  <si>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</si>
  <si>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</si>
  <si>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</si>
  <si>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</si>
  <si>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</si>
  <si>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</si>
  <si>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</si>
  <si>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</si>
  <si>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</si>
  <si>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</si>
  <si>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</si>
  <si>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</si>
  <si>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</si>
  <si>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</si>
  <si>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</si>
  <si>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</si>
  <si>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</si>
  <si>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</si>
  <si>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</si>
  <si>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</si>
  <si>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</si>
  <si>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</si>
  <si>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</si>
  <si>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</si>
  <si>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</si>
  <si>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</si>
  <si>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</si>
  <si>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</si>
  <si>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</si>
  <si>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</si>
  <si>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</si>
  <si>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</si>
  <si>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</si>
  <si>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</si>
  <si>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</si>
  <si>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</si>
  <si>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</si>
  <si>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</si>
  <si>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</si>
  <si>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</si>
  <si>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</si>
  <si>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</si>
  <si>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</si>
  <si>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</si>
  <si>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</si>
  <si>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</si>
  <si>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</si>
  <si>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</si>
  <si>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</si>
  <si>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</si>
  <si>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</si>
  <si>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</si>
  <si>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</si>
  <si>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</si>
  <si>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</si>
  <si>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</si>
  <si>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</si>
  <si>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</si>
  <si>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</si>
  <si>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</si>
  <si>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</si>
  <si>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</si>
  <si>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</si>
  <si>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</si>
  <si>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</si>
  <si>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</si>
  <si>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</si>
  <si>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</si>
  <si>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</si>
  <si>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</si>
  <si>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</si>
  <si>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</si>
  <si>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</si>
  <si>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</si>
  <si>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</si>
  <si>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</si>
  <si>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</si>
  <si>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</si>
  <si>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</si>
  <si>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</si>
  <si>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</si>
  <si>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</si>
  <si>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</si>
  <si>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</si>
  <si>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</si>
  <si>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</si>
  <si>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</si>
  <si>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</si>
  <si>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</si>
  <si>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</si>
  <si>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</si>
  <si>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</si>
  <si>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</si>
  <si>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</si>
  <si>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</si>
  <si>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</si>
  <si>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</si>
  <si>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</si>
  <si>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</si>
  <si>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</si>
  <si>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</si>
  <si>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</si>
  <si>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</si>
  <si>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</si>
  <si>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</si>
  <si>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</si>
  <si>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</si>
  <si>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</si>
  <si>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</si>
  <si>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</si>
  <si>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</si>
  <si>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</si>
  <si>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</si>
  <si>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</si>
  <si>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</si>
  <si>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</si>
  <si>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</si>
  <si>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</si>
  <si>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</si>
  <si>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</si>
  <si>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</si>
  <si>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</si>
  <si>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</si>
  <si>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</si>
  <si>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</si>
  <si>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</si>
  <si>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</si>
  <si>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</si>
  <si>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</si>
  <si>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</si>
  <si>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</si>
  <si>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</si>
  <si>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</si>
  <si>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</si>
  <si>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</si>
  <si>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</si>
  <si>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</si>
  <si>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</si>
  <si>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</si>
  <si>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</si>
  <si>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</si>
  <si>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</si>
  <si>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</si>
  <si>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</si>
  <si>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</si>
  <si>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</si>
  <si>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</si>
  <si>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</si>
  <si>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</si>
  <si>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</si>
  <si>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</si>
  <si>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</si>
  <si>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</si>
  <si>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</si>
  <si>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</si>
  <si>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</si>
  <si>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</si>
  <si>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</si>
  <si>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</si>
  <si>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</si>
  <si>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</si>
  <si>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</si>
  <si>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</si>
  <si>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</si>
  <si>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</si>
  <si>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</si>
  <si>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</si>
  <si>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</si>
  <si>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</si>
  <si>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</si>
  <si>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</si>
  <si>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</si>
  <si>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</si>
  <si>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</si>
  <si>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</si>
  <si>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</si>
  <si>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</si>
  <si>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</si>
  <si>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</si>
  <si>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</si>
  <si>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</si>
  <si>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</si>
  <si>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</si>
  <si>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</si>
  <si>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</si>
  <si>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</si>
  <si>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</si>
  <si>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</si>
  <si>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</si>
  <si>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</si>
  <si>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</si>
  <si>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</si>
  <si>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</si>
  <si>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</si>
  <si>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</si>
  <si>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</si>
  <si>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</si>
  <si>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</si>
  <si>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</si>
  <si>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</si>
  <si>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</si>
  <si>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</si>
  <si>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</si>
  <si>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</si>
  <si>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</si>
  <si>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</si>
  <si>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</si>
  <si>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</si>
  <si>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</si>
  <si>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</si>
  <si>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</si>
  <si>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</si>
  <si>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</si>
  <si>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</si>
  <si>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</si>
  <si>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</si>
  <si>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</si>
  <si>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</si>
  <si>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</si>
  <si>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</si>
  <si>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</si>
  <si>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</si>
  <si>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</si>
  <si>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</si>
  <si>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</si>
  <si>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</si>
  <si>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</si>
  <si>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</si>
  <si>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</si>
  <si>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</si>
  <si>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</si>
  <si>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</si>
  <si>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</si>
  <si>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</si>
  <si>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</si>
  <si>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</si>
  <si>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</si>
  <si>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</si>
  <si>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</si>
  <si>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</si>
  <si>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</si>
  <si>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</si>
  <si>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</si>
  <si>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</si>
  <si>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</si>
  <si>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</si>
  <si>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</si>
  <si>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</si>
  <si>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</si>
  <si>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</si>
  <si>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</si>
  <si>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</si>
  <si>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</si>
  <si>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</si>
  <si>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</si>
  <si>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</si>
  <si>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</si>
  <si>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</si>
  <si>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</si>
  <si>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</si>
  <si>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</si>
  <si>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</si>
  <si>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</si>
  <si>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</si>
  <si>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</si>
  <si>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</si>
  <si>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</si>
  <si>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</si>
  <si>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</si>
  <si>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</si>
  <si>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</si>
  <si>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</si>
  <si>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</si>
  <si>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</si>
  <si>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</si>
  <si>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</si>
  <si>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</si>
  <si>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</si>
  <si>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</si>
  <si>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</si>
  <si>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</si>
  <si>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</si>
  <si>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</si>
  <si>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</si>
  <si>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</si>
  <si>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</si>
  <si>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</si>
  <si>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</si>
  <si>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</si>
  <si>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</si>
  <si>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</si>
  <si>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</si>
  <si>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</si>
  <si>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</si>
  <si>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</si>
  <si>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</si>
  <si>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</si>
  <si>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</si>
  <si>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</si>
  <si>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</si>
  <si>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</si>
  <si>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</si>
  <si>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</si>
  <si>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</si>
  <si>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</si>
  <si>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</si>
  <si>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</si>
  <si>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</si>
  <si>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</si>
  <si>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</si>
  <si>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</si>
  <si>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</si>
  <si>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</si>
  <si>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</si>
  <si>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</si>
  <si>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</si>
  <si>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</si>
  <si>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</si>
  <si>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</si>
  <si>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</si>
  <si>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</si>
  <si>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</si>
  <si>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</si>
  <si>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</si>
  <si>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</si>
  <si>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</si>
  <si>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</si>
  <si>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</si>
  <si>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</si>
  <si>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</si>
  <si>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</si>
  <si>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</si>
  <si>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</si>
  <si>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</si>
  <si>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</si>
  <si>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</si>
  <si>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</si>
  <si>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</si>
  <si>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</si>
  <si>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</si>
  <si>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</si>
  <si>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</si>
  <si>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</si>
  <si>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</si>
  <si>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</si>
  <si>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</si>
  <si>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</si>
  <si>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</si>
  <si>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</si>
  <si>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</si>
  <si>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</si>
  <si>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</si>
  <si>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</si>
  <si>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</si>
  <si>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</si>
  <si>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</si>
  <si>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</si>
  <si>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</si>
  <si>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</si>
  <si>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</si>
  <si>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</si>
  <si>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</si>
  <si>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</si>
  <si>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</si>
  <si>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</si>
  <si>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</si>
  <si>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</si>
  <si>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</si>
  <si>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</si>
  <si>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</si>
  <si>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</si>
  <si>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</si>
  <si>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</si>
  <si>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</si>
  <si>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</si>
  <si>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</si>
  <si>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</si>
  <si>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</si>
  <si>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</si>
  <si>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</si>
  <si>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</si>
  <si>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</si>
  <si>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</si>
  <si>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</si>
  <si>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</si>
  <si>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</si>
  <si>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</si>
  <si>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</si>
  <si>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</si>
  <si>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</si>
  <si>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</si>
  <si>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</si>
  <si>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</si>
  <si>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</si>
  <si>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</si>
  <si>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</si>
  <si>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</si>
  <si>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</si>
  <si>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</si>
  <si>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</si>
  <si>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</si>
  <si>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</si>
  <si>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</si>
  <si>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</si>
  <si>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</si>
  <si>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</si>
  <si>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</si>
  <si>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</si>
  <si>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</si>
  <si>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</si>
  <si>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</si>
  <si>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</si>
  <si>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</si>
  <si>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</si>
  <si>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</si>
  <si>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</si>
  <si>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</si>
  <si>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</si>
  <si>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</si>
  <si>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</si>
  <si>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</si>
  <si>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</si>
  <si>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</si>
  <si>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</si>
  <si>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</si>
  <si>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</si>
  <si>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</si>
  <si>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</si>
  <si>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</si>
  <si>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</si>
  <si>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</si>
  <si>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</si>
  <si>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</si>
  <si>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</si>
  <si>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</si>
  <si>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</si>
  <si>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</si>
  <si>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</si>
  <si>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</si>
  <si>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</si>
  <si>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</si>
  <si>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</si>
  <si>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</si>
  <si>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</si>
  <si>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</si>
  <si>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</si>
  <si>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</si>
  <si>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</si>
  <si>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</si>
  <si>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</si>
  <si>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</si>
  <si>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</si>
  <si>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</si>
  <si>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</si>
  <si>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</si>
  <si>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</si>
  <si>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</si>
  <si>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</si>
  <si>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</si>
  <si>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</si>
  <si>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</si>
  <si>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</si>
  <si>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</si>
  <si>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</si>
  <si>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</si>
  <si>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</si>
  <si>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</si>
  <si>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</si>
  <si>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</si>
  <si>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</si>
  <si>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</si>
  <si>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</si>
  <si>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</si>
  <si>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</si>
  <si>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</si>
  <si>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</si>
  <si>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</si>
  <si>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</si>
  <si>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</si>
  <si>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</si>
  <si>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</si>
  <si>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</si>
  <si>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</si>
  <si>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</si>
  <si>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</si>
  <si>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</si>
  <si>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</si>
  <si>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</si>
  <si>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</si>
  <si>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</si>
  <si>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</si>
  <si>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</si>
  <si>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</si>
  <si>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</si>
  <si>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</si>
  <si>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</si>
  <si>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</si>
  <si>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</si>
  <si>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</si>
  <si>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</si>
  <si>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</si>
  <si>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</si>
  <si>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</si>
  <si>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</si>
  <si>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</si>
  <si>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</si>
  <si>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</si>
  <si>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</si>
  <si>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</si>
  <si>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</si>
  <si>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</si>
  <si>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</si>
  <si>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</si>
  <si>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</si>
  <si>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</si>
  <si>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</si>
  <si>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</si>
  <si>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</si>
  <si>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</si>
  <si>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</si>
  <si>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</si>
  <si>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</si>
  <si>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</si>
  <si>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</si>
  <si>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</si>
  <si>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</si>
  <si>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</si>
  <si>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</si>
  <si>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</si>
  <si>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</si>
  <si>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</si>
  <si>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</si>
  <si>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</si>
  <si>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</si>
  <si>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</si>
  <si>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</si>
  <si>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</si>
  <si>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</si>
  <si>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</si>
  <si>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</si>
  <si>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</si>
  <si>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</si>
  <si>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</si>
  <si>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</si>
  <si>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</si>
  <si>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</si>
  <si>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</si>
  <si>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</si>
  <si>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</si>
  <si>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</si>
  <si>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</si>
  <si>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</si>
  <si>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</si>
  <si>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</si>
  <si>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</si>
  <si>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</si>
  <si>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</si>
  <si>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</si>
  <si>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</si>
  <si>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</si>
  <si>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</si>
  <si>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</si>
  <si>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</si>
  <si>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</si>
  <si>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</si>
  <si>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</si>
  <si>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</si>
  <si>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</si>
  <si>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</si>
  <si>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</si>
  <si>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</si>
  <si>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</si>
  <si>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</si>
  <si>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</si>
  <si>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</si>
  <si>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</si>
  <si>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</si>
  <si>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</si>
  <si>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</si>
  <si>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</si>
  <si>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</si>
  <si>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</si>
  <si>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</si>
  <si>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</si>
  <si>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</si>
  <si>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</si>
  <si>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</si>
  <si>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</si>
  <si>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</si>
  <si>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</si>
  <si>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</si>
  <si>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</si>
  <si>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</si>
  <si>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</si>
  <si>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</si>
  <si>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</si>
  <si>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</si>
  <si>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</si>
  <si>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</si>
  <si>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</si>
  <si>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</si>
  <si>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</si>
  <si>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</si>
  <si>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</si>
  <si>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</si>
  <si>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</si>
  <si>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</si>
  <si>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</si>
  <si>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</si>
  <si>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</si>
  <si>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</si>
  <si>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</si>
  <si>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</si>
  <si>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</si>
  <si>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</si>
  <si>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</si>
  <si>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</si>
  <si>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</si>
  <si>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</si>
  <si>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</si>
  <si>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</si>
  <si>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</si>
  <si>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</si>
  <si>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</si>
  <si>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</si>
  <si>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</si>
  <si>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</si>
  <si>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</si>
  <si>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</si>
  <si>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</si>
  <si>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</si>
  <si>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</si>
  <si>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</si>
  <si>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</si>
  <si>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</si>
  <si>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</si>
  <si>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</si>
  <si>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</si>
  <si>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</si>
  <si>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</si>
  <si>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</si>
  <si>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</si>
  <si>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</si>
  <si>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</si>
  <si>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</si>
  <si>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</si>
  <si>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</si>
  <si>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</si>
  <si>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</si>
  <si>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</si>
  <si>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</si>
  <si>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</si>
  <si>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</si>
  <si>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</si>
  <si>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</si>
  <si>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</si>
  <si>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</si>
  <si>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</si>
  <si>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</si>
  <si>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</si>
  <si>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</si>
  <si>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</si>
  <si>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</si>
  <si>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</si>
  <si>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</si>
  <si>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</si>
  <si>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</si>
  <si>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</si>
  <si>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</si>
  <si>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</si>
  <si>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</si>
  <si>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</si>
  <si>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</si>
  <si>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</si>
  <si>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</si>
  <si>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</si>
  <si>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</si>
  <si>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</si>
  <si>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</si>
  <si>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</si>
  <si>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</si>
  <si>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</si>
  <si>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</si>
  <si>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</si>
  <si>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</si>
  <si>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</si>
  <si>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</si>
  <si>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</si>
  <si>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</si>
  <si>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</si>
  <si>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</si>
  <si>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</si>
  <si>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</si>
  <si>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</si>
  <si>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</si>
  <si>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</si>
  <si>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</si>
  <si>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</si>
  <si>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</si>
  <si>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</si>
  <si>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</si>
  <si>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</si>
  <si>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</si>
  <si>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</si>
  <si>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</si>
  <si>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</si>
  <si>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</si>
  <si>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</si>
  <si>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</si>
  <si>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</si>
  <si>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</si>
  <si>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</si>
  <si>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</si>
  <si>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</si>
  <si>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</si>
  <si>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</si>
  <si>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</si>
  <si>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</si>
  <si>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</si>
  <si>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</si>
  <si>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</si>
  <si>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</si>
  <si>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</si>
  <si>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</si>
  <si>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</si>
  <si>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</si>
  <si>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</si>
  <si>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</si>
  <si>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</si>
  <si>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</si>
  <si>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</si>
  <si>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</si>
  <si>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</si>
  <si>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</si>
  <si>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</si>
  <si>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</si>
  <si>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</si>
  <si>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</si>
  <si>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</si>
  <si>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</si>
  <si>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</si>
  <si>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</si>
  <si>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</si>
  <si>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</si>
  <si>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</si>
  <si>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</si>
  <si>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</si>
  <si>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</si>
  <si>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</si>
  <si>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</si>
  <si>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</si>
  <si>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</si>
  <si>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</si>
  <si>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</si>
  <si>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</si>
  <si>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</si>
  <si>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</si>
  <si>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</si>
  <si>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</si>
  <si>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</si>
  <si>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</si>
  <si>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</si>
  <si>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</si>
  <si>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</si>
  <si>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</si>
  <si>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</si>
  <si>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</si>
  <si>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</si>
  <si>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</si>
  <si>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</si>
  <si>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</si>
  <si>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</si>
  <si>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</si>
  <si>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</si>
  <si>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</si>
  <si>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</si>
  <si>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</si>
  <si>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</si>
  <si>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</si>
  <si>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</si>
  <si>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</si>
  <si>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</si>
  <si>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</si>
  <si>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</si>
  <si>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</si>
  <si>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</si>
  <si>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</si>
  <si>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</si>
  <si>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</si>
  <si>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</si>
  <si>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</si>
  <si>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</si>
  <si>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</si>
  <si>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</si>
  <si>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</si>
  <si>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</si>
  <si>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</si>
  <si>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</si>
  <si>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</si>
  <si>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</si>
  <si>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</si>
  <si>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</si>
  <si>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</si>
  <si>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</si>
  <si>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</si>
  <si>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</si>
  <si>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</si>
  <si>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</si>
  <si>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</si>
  <si>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</si>
  <si>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</si>
  <si>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</si>
  <si>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</si>
  <si>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</si>
  <si>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</si>
  <si>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</si>
  <si>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</si>
  <si>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</si>
  <si>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</si>
  <si>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</si>
  <si>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</si>
  <si>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</si>
  <si>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</si>
  <si>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</si>
  <si>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</si>
  <si>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</si>
  <si>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</si>
  <si>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</si>
  <si>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</si>
  <si>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</si>
  <si>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</si>
  <si>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</si>
  <si>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</si>
  <si>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</si>
  <si>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</si>
  <si>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</si>
  <si>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</si>
  <si>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</si>
  <si>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</si>
  <si>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</si>
  <si>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</si>
  <si>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</si>
  <si>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</si>
  <si>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</si>
  <si>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</si>
  <si>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</si>
  <si>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</si>
  <si>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</si>
  <si>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</si>
  <si>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</si>
  <si>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</si>
  <si>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</si>
  <si>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</si>
  <si>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</si>
  <si>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</si>
  <si>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</si>
  <si>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</si>
  <si>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</si>
  <si>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</si>
  <si>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</si>
  <si>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</si>
  <si>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</si>
  <si>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</si>
  <si>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</si>
  <si>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</si>
  <si>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</si>
  <si>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</si>
  <si>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</si>
  <si>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</si>
  <si>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</si>
  <si>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</si>
  <si>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</si>
  <si>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</si>
  <si>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</si>
  <si>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</si>
  <si>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</si>
  <si>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</si>
  <si>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</si>
  <si>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</si>
  <si>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</si>
  <si>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</si>
  <si>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</si>
  <si>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</si>
  <si>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</si>
  <si>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</si>
  <si>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</si>
  <si>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</si>
  <si>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</si>
  <si>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</si>
  <si>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</si>
  <si>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</si>
  <si>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</si>
  <si>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</si>
  <si>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</si>
  <si>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</si>
  <si>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</si>
  <si>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</si>
  <si>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</si>
  <si>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</si>
  <si>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</si>
  <si>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</si>
  <si>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</si>
  <si>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</si>
  <si>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</si>
  <si>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</si>
  <si>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</si>
  <si>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</si>
  <si>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</si>
  <si>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</si>
  <si>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</si>
  <si>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</si>
  <si>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</si>
  <si>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</si>
  <si>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</si>
  <si>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</si>
  <si>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</si>
  <si>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</si>
  <si>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</si>
  <si>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</si>
  <si>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</si>
  <si>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</si>
  <si>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</si>
  <si>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</si>
  <si>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</si>
  <si>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</si>
  <si>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</si>
  <si>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</si>
  <si>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</si>
  <si>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</si>
  <si>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</si>
  <si>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</si>
  <si>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</si>
  <si>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</si>
  <si>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</si>
  <si>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</si>
  <si>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</si>
  <si>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</si>
  <si>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</si>
  <si>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</si>
  <si>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</si>
  <si>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</si>
  <si>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</si>
  <si>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</si>
  <si>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</si>
  <si>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</si>
  <si>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</si>
  <si>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</si>
  <si>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</si>
  <si>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</si>
  <si>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</si>
  <si>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</si>
  <si>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</si>
  <si>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</si>
  <si>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</si>
  <si>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</si>
  <si>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</si>
  <si>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</si>
  <si>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</si>
  <si>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</si>
  <si>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</si>
  <si>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</si>
  <si>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</si>
  <si>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</si>
  <si>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</si>
  <si>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</si>
  <si>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</si>
  <si>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</si>
  <si>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</si>
  <si>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</si>
  <si>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</si>
  <si>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</si>
  <si>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</si>
  <si>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</si>
  <si>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</si>
  <si>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</si>
  <si>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</si>
  <si>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</si>
  <si>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</si>
  <si>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</si>
  <si>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</si>
  <si>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</si>
  <si>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</si>
  <si>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</si>
  <si>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</si>
  <si>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</si>
  <si>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</si>
  <si>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</si>
  <si>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</si>
  <si>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</si>
  <si>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</si>
  <si>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</si>
  <si>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</si>
  <si>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</si>
  <si>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</si>
  <si>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</si>
  <si>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</si>
  <si>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</si>
  <si>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</si>
  <si>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</si>
  <si>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</si>
  <si>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</si>
  <si>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</si>
  <si>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</si>
  <si>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</si>
  <si>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</si>
  <si>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</si>
  <si>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</si>
  <si>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</si>
  <si>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</si>
  <si>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</si>
  <si>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</si>
  <si>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</si>
  <si>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</si>
  <si>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</si>
  <si>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</si>
  <si>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</si>
  <si>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</si>
  <si>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</si>
  <si>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</si>
  <si>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</si>
  <si>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</si>
  <si>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</si>
  <si>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</si>
  <si>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</si>
  <si>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</si>
  <si>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</si>
  <si>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</si>
  <si>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</si>
  <si>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</si>
  <si>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</si>
  <si>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</si>
  <si>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</si>
  <si>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</si>
  <si>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</si>
  <si>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</si>
  <si>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</si>
  <si>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</si>
  <si>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</si>
  <si>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</si>
  <si>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</si>
  <si>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</si>
  <si>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</si>
  <si>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</si>
  <si>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</si>
  <si>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</si>
  <si>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</si>
  <si>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</si>
  <si>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</si>
  <si>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</si>
  <si>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</si>
  <si>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</si>
  <si>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</si>
  <si>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</si>
  <si>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</si>
  <si>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</si>
  <si>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</si>
  <si>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</si>
  <si>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</si>
  <si>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</si>
  <si>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</si>
  <si>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</si>
  <si>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</si>
  <si>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</si>
  <si>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</si>
  <si>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</si>
  <si>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</si>
  <si>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</si>
  <si>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</si>
  <si>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</si>
  <si>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</si>
  <si>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</si>
  <si>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</si>
  <si>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</si>
  <si>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</si>
  <si>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</si>
  <si>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</si>
  <si>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</si>
  <si>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</si>
  <si>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</si>
  <si>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</si>
  <si>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</si>
  <si>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</si>
  <si>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</si>
  <si>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</si>
  <si>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</si>
  <si>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</si>
  <si>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</si>
  <si>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</si>
  <si>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</si>
  <si>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</si>
  <si>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</si>
  <si>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</si>
  <si>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</si>
  <si>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</si>
  <si>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</si>
  <si>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</si>
  <si>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</si>
  <si>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</si>
  <si>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</si>
  <si>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</si>
  <si>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</si>
  <si>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</si>
  <si>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</si>
  <si>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</si>
  <si>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</si>
  <si>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</si>
  <si>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</si>
  <si>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</si>
  <si>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</si>
  <si>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</si>
  <si>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</si>
  <si>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</si>
  <si>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</si>
  <si>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</si>
  <si>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</si>
  <si>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</si>
  <si>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</si>
  <si>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</si>
  <si>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</si>
  <si>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</si>
  <si>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</si>
  <si>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</si>
  <si>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</si>
  <si>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</si>
  <si>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</si>
  <si>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</si>
  <si>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</si>
  <si>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</si>
  <si>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</si>
  <si>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</si>
  <si>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</si>
  <si>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</si>
  <si>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</si>
  <si>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</si>
  <si>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</si>
  <si>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</si>
  <si>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</si>
  <si>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</si>
  <si>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</si>
  <si>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</si>
  <si>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</si>
  <si>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</si>
  <si>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</si>
  <si>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</si>
  <si>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</si>
  <si>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</si>
  <si>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</si>
  <si>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</si>
  <si>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</si>
  <si>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</si>
  <si>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</si>
  <si>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</si>
  <si>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</si>
  <si>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</si>
  <si>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</si>
  <si>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</si>
  <si>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</si>
  <si>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</si>
  <si>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</si>
  <si>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</si>
  <si>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</si>
  <si>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</si>
  <si>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</si>
  <si>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</si>
  <si>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</si>
  <si>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</si>
  <si>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</si>
  <si>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</si>
  <si>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</si>
  <si>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</si>
  <si>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</si>
  <si>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</si>
  <si>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</si>
  <si>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</si>
  <si>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</si>
  <si>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</si>
  <si>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</si>
  <si>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</si>
  <si>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</si>
  <si>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</si>
  <si>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</si>
  <si>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</si>
  <si>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</si>
  <si>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</si>
  <si>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</si>
  <si>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</si>
  <si>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</si>
  <si>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</si>
  <si>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</si>
  <si>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</si>
  <si>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</si>
  <si>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</si>
  <si>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</si>
  <si>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</si>
  <si>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</si>
  <si>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</si>
  <si>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</si>
  <si>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</si>
  <si>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</si>
  <si>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</si>
  <si>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</si>
  <si>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</si>
  <si>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</si>
  <si>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</si>
  <si>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</si>
  <si>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</si>
  <si>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</si>
  <si>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</si>
  <si>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</si>
  <si>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</si>
  <si>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</si>
  <si>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</si>
  <si>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</si>
  <si>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</si>
  <si>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</si>
  <si>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</si>
  <si>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</si>
  <si>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</si>
  <si>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</si>
  <si>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</si>
  <si>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</si>
  <si>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</si>
  <si>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</si>
  <si>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</si>
  <si>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</si>
  <si>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</si>
  <si>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</si>
  <si>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</si>
  <si>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</si>
  <si>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</si>
  <si>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</si>
  <si>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</si>
  <si>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</si>
  <si>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</si>
  <si>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</si>
  <si>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</si>
  <si>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</si>
  <si>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</si>
  <si>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</si>
  <si>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</si>
  <si>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</si>
  <si>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</si>
  <si>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</si>
  <si>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</si>
  <si>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</si>
  <si>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</si>
  <si>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</si>
  <si>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</si>
  <si>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</si>
  <si>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</si>
  <si>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</si>
  <si>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</si>
  <si>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</si>
  <si>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</si>
  <si>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</si>
  <si>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</si>
  <si>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</si>
  <si>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</si>
  <si>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</si>
  <si>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</si>
  <si>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</si>
  <si>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</si>
  <si>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</si>
  <si>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</si>
  <si>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</si>
  <si>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</si>
  <si>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</si>
  <si>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</si>
  <si>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</si>
  <si>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</si>
  <si>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</si>
  <si>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</si>
  <si>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</si>
  <si>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</si>
  <si>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</si>
  <si>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</si>
  <si>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</si>
  <si>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</si>
  <si>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</si>
  <si>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</si>
  <si>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</si>
  <si>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</si>
  <si>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</si>
  <si>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</si>
  <si>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</si>
  <si>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</si>
  <si>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</si>
  <si>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</si>
  <si>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</si>
  <si>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</si>
  <si>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</si>
  <si>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</si>
  <si>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</si>
  <si>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</si>
  <si>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</si>
  <si>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</si>
  <si>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</si>
  <si>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</si>
  <si>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</si>
  <si>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</si>
  <si>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</si>
  <si>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</si>
  <si>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</si>
  <si>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</si>
  <si>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</si>
  <si>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</si>
  <si>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</si>
  <si>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</si>
  <si>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</si>
  <si>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</si>
  <si>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</si>
  <si>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</si>
  <si>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</si>
  <si>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</si>
  <si>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</si>
  <si>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</si>
  <si>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</si>
  <si>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</si>
  <si>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</si>
  <si>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</si>
  <si>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</si>
  <si>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</si>
  <si>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</si>
  <si>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</si>
  <si>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</si>
  <si>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</si>
  <si>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</si>
  <si>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</si>
  <si>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</si>
  <si>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</si>
  <si>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</si>
  <si>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</si>
  <si>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</si>
  <si>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</si>
  <si>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</si>
  <si>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</si>
  <si>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</si>
  <si>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</si>
  <si>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</si>
  <si>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</si>
  <si>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</si>
  <si>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</si>
  <si>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</si>
  <si>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</si>
  <si>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</si>
  <si>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</si>
  <si>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</si>
  <si>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</si>
  <si>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</si>
  <si>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</si>
  <si>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</si>
  <si>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</si>
  <si>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</si>
  <si>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</si>
  <si>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</si>
  <si>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</si>
  <si>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</si>
  <si>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</si>
  <si>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</si>
  <si>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</si>
  <si>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</si>
  <si>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</si>
  <si>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</si>
  <si>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</si>
  <si>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</si>
  <si>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</si>
  <si>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</si>
  <si>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</si>
  <si>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</si>
  <si>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</si>
  <si>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</si>
  <si>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</si>
  <si>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</si>
  <si>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</si>
  <si>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</si>
  <si>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</si>
  <si>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</si>
  <si>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</si>
  <si>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</si>
  <si>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</si>
  <si>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</si>
  <si>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</si>
  <si>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</si>
  <si>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</si>
  <si>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</si>
  <si>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</si>
  <si>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</si>
  <si>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</si>
  <si>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</si>
  <si>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</si>
  <si>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</si>
  <si>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</si>
  <si>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</si>
  <si>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</si>
  <si>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</si>
  <si>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</si>
  <si>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</si>
  <si>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</si>
  <si>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</si>
  <si>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</si>
  <si>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</si>
  <si>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</si>
  <si>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</si>
  <si>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</si>
  <si>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</si>
  <si>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</si>
  <si>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</si>
  <si>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</si>
  <si>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</si>
  <si>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</si>
  <si>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</si>
  <si>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</si>
  <si>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</si>
  <si>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</si>
  <si>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</si>
  <si>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</si>
  <si>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</si>
  <si>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</si>
  <si>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</si>
  <si>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</si>
  <si>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</si>
  <si>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</si>
  <si>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</si>
  <si>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</si>
  <si>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</si>
  <si>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</si>
  <si>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</si>
  <si>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</si>
  <si>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</si>
  <si>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</si>
  <si>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</si>
  <si>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</si>
  <si>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</si>
  <si>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</si>
  <si>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</si>
  <si>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</si>
  <si>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</si>
  <si>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</si>
  <si>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</si>
  <si>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</si>
  <si>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</si>
  <si>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</si>
  <si>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</si>
  <si>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</si>
  <si>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</si>
  <si>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</si>
  <si>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</si>
  <si>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</si>
  <si>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</si>
  <si>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</si>
  <si>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</si>
  <si>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</si>
  <si>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</si>
  <si>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</si>
  <si>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</si>
  <si>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</si>
  <si>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</si>
  <si>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</si>
  <si>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</si>
  <si>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</si>
  <si>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</si>
  <si>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</si>
  <si>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</si>
  <si>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</si>
  <si>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</si>
  <si>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</si>
  <si>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</si>
  <si>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</si>
  <si>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</si>
  <si>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</si>
  <si>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</si>
  <si>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</si>
  <si>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</si>
  <si>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</si>
  <si>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</si>
  <si>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</si>
  <si>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</si>
  <si>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</si>
  <si>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</si>
  <si>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</si>
  <si>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</si>
  <si>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</si>
  <si>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</si>
  <si>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</si>
  <si>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</si>
  <si>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</si>
  <si>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</si>
  <si>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</si>
  <si>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</si>
  <si>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</si>
  <si>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</si>
  <si>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</si>
  <si>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</si>
  <si>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</si>
  <si>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</si>
  <si>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</si>
  <si>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</si>
  <si>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</si>
  <si>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</si>
  <si>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</si>
  <si>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</si>
  <si>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</si>
  <si>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</si>
  <si>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</si>
  <si>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</si>
  <si>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</si>
  <si>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</si>
  <si>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</si>
  <si>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</si>
  <si>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</si>
  <si>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</si>
  <si>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</si>
  <si>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</si>
  <si>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</si>
  <si>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</si>
  <si>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</si>
  <si>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</si>
  <si>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</si>
  <si>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</si>
  <si>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</si>
  <si>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</si>
  <si>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</si>
  <si>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</si>
  <si>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</si>
  <si>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</si>
  <si>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</si>
  <si>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</si>
  <si>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</si>
  <si>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</si>
  <si>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</si>
  <si>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</si>
  <si>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</si>
  <si>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</si>
  <si>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</si>
  <si>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</si>
  <si>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</si>
  <si>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</si>
  <si>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</si>
  <si>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</si>
  <si>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</si>
  <si>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</si>
  <si>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</si>
  <si>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</si>
  <si>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</si>
  <si>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</si>
  <si>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</si>
  <si>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</si>
  <si>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</si>
  <si>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</si>
  <si>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</si>
  <si>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</si>
  <si>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</si>
  <si>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</si>
  <si>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</si>
  <si>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</si>
  <si>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</si>
  <si>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</si>
  <si>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</si>
  <si>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</si>
  <si>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</si>
  <si>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</si>
  <si>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</si>
  <si>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</si>
  <si>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</si>
  <si>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</si>
  <si>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</si>
  <si>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</si>
  <si>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</si>
  <si>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</si>
  <si>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</si>
  <si>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</si>
  <si>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</si>
  <si>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</si>
  <si>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</si>
  <si>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</si>
  <si>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</si>
  <si>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</si>
  <si>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</si>
  <si>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</si>
  <si>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</si>
  <si>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</si>
  <si>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</si>
  <si>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</si>
  <si>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</si>
  <si>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</si>
  <si>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</si>
  <si>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</si>
  <si>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</si>
  <si>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</si>
  <si>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</si>
  <si>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</si>
  <si>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</si>
  <si>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</si>
  <si>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</si>
  <si>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</si>
  <si>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</si>
  <si>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</si>
  <si>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</si>
  <si>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</si>
  <si>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</si>
  <si>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</si>
  <si>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</si>
  <si>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</si>
  <si>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</si>
  <si>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</si>
  <si>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</si>
  <si>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</si>
  <si>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</si>
  <si>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</si>
  <si>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</si>
  <si>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</si>
  <si>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</si>
  <si>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</si>
  <si>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</si>
  <si>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</si>
  <si>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</si>
  <si>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</si>
  <si>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</si>
  <si>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</si>
  <si>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</si>
  <si>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</si>
  <si>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</si>
  <si>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</si>
  <si>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</si>
  <si>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</si>
  <si>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</si>
  <si>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</si>
  <si>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</si>
  <si>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</si>
  <si>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</si>
  <si>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</si>
  <si>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</si>
  <si>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</si>
  <si>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</si>
  <si>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</si>
  <si>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</si>
  <si>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</si>
  <si>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</si>
  <si>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</si>
  <si>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</si>
  <si>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</si>
  <si>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</si>
  <si>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</si>
  <si>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</si>
  <si>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</si>
  <si>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</si>
  <si>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</si>
  <si>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</si>
  <si>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</si>
  <si>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</si>
  <si>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</si>
  <si>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</si>
  <si>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</si>
  <si>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</si>
  <si>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</si>
  <si>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</si>
  <si>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</si>
  <si>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</si>
  <si>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</si>
  <si>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</si>
  <si>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</si>
  <si>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</si>
  <si>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</si>
  <si>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</si>
  <si>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</si>
  <si>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</si>
  <si>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</si>
  <si>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</si>
  <si>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</si>
  <si>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</si>
  <si>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</si>
  <si>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</si>
  <si>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</si>
  <si>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</si>
  <si>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</si>
  <si>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</si>
  <si>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</si>
  <si>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</si>
  <si>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</si>
  <si>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</si>
  <si>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</si>
  <si>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</si>
  <si>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</si>
  <si>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</si>
  <si>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</si>
  <si>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</si>
  <si>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</si>
  <si>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</si>
  <si>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</si>
  <si>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</si>
  <si>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</si>
  <si>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</si>
  <si>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</si>
  <si>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</si>
  <si>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</si>
  <si>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</si>
  <si>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</si>
  <si>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</si>
  <si>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</si>
  <si>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</si>
  <si>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</si>
  <si>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</si>
  <si>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</si>
  <si>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</si>
  <si>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</si>
  <si>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</si>
  <si>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</si>
  <si>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</si>
  <si>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</si>
  <si>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</si>
  <si>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</si>
  <si>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</si>
  <si>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</si>
  <si>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</si>
  <si>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</si>
  <si>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</si>
  <si>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</si>
  <si>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</si>
  <si>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</si>
  <si>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</si>
  <si>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</si>
  <si>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</si>
  <si>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</si>
  <si>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</si>
  <si>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</si>
  <si>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</si>
  <si>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</si>
  <si>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</si>
  <si>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</si>
  <si>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</si>
  <si>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</si>
  <si>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</si>
  <si>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</si>
  <si>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</si>
  <si>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</si>
  <si>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</si>
  <si>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</si>
  <si>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</si>
  <si>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</si>
  <si>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</si>
  <si>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</si>
  <si>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</si>
  <si>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</si>
  <si>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</si>
  <si>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</si>
  <si>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</si>
  <si>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</si>
  <si>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</si>
  <si>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</si>
  <si>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</si>
  <si>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</si>
  <si>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</si>
  <si>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</si>
  <si>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</si>
  <si>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</si>
  <si>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</si>
  <si>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</si>
  <si>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</si>
  <si>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</si>
  <si>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</si>
  <si>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</si>
  <si>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</si>
  <si>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</si>
  <si>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</si>
  <si>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</si>
  <si>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</si>
  <si>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</si>
  <si>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</si>
  <si>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</si>
  <si>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</si>
  <si>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</si>
  <si>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</si>
  <si>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</si>
  <si>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</si>
  <si>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</si>
  <si>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</si>
  <si>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</si>
  <si>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</si>
  <si>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</si>
  <si>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</si>
  <si>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</si>
  <si>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</si>
  <si>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</si>
  <si>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</si>
  <si>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</si>
  <si>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</si>
  <si>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</si>
  <si>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</si>
  <si>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</si>
  <si>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</si>
  <si>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</si>
  <si>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</si>
  <si>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</si>
  <si>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</si>
  <si>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</si>
  <si>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</si>
  <si>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</si>
  <si>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</si>
  <si>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</si>
  <si>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</si>
  <si>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</si>
  <si>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</si>
  <si>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</si>
  <si>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</si>
  <si>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</si>
  <si>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</si>
  <si>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</si>
  <si>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</si>
  <si>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</si>
  <si>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</si>
  <si>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</si>
  <si>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</si>
  <si>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</si>
  <si>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</si>
  <si>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</si>
  <si>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</si>
  <si>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</si>
  <si>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</si>
  <si>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</si>
  <si>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</si>
  <si>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</si>
  <si>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</si>
  <si>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</si>
  <si>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</si>
  <si>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</si>
  <si>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</si>
  <si>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</si>
  <si>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</si>
  <si>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</si>
  <si>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</si>
  <si>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</si>
  <si>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</si>
  <si>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</si>
  <si>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</si>
  <si>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</si>
  <si>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</si>
  <si>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</si>
  <si>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</si>
  <si>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</si>
  <si>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</si>
  <si>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</si>
  <si>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</si>
  <si>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</si>
  <si>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</si>
  <si>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</si>
  <si>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</si>
  <si>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</si>
  <si>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</si>
  <si>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</si>
  <si>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</si>
  <si>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</si>
  <si>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</si>
  <si>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</si>
  <si>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</si>
  <si>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</si>
  <si>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</si>
  <si>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</si>
  <si>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</si>
  <si>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</si>
  <si>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</si>
  <si>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</si>
  <si>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</si>
  <si>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</si>
  <si>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</si>
  <si>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</si>
  <si>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</si>
  <si>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</si>
  <si>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</si>
  <si>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</si>
  <si>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</si>
  <si>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</si>
  <si>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</si>
  <si>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</si>
  <si>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</si>
  <si>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</si>
  <si>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</si>
  <si>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</si>
  <si>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</si>
  <si>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</si>
  <si>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</si>
  <si>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</si>
  <si>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</si>
  <si>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</si>
  <si>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</si>
  <si>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</si>
  <si>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</si>
  <si>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</si>
  <si>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</si>
  <si>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</si>
  <si>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</si>
  <si>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</si>
  <si>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</si>
  <si>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</si>
  <si>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</si>
  <si>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</si>
  <si>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</si>
  <si>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</si>
  <si>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</si>
  <si>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</si>
  <si>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</si>
  <si>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</si>
  <si>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</si>
  <si>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</si>
  <si>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</si>
  <si>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</si>
  <si>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</si>
  <si>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</si>
  <si>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</si>
  <si>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</si>
  <si>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</si>
  <si>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</si>
  <si>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</si>
  <si>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</si>
  <si>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</si>
  <si>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</si>
  <si>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</si>
  <si>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</si>
  <si>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</si>
  <si>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</si>
  <si>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</si>
  <si>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</si>
  <si>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</si>
  <si>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</si>
  <si>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</si>
  <si>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</si>
  <si>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</si>
  <si>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</si>
  <si>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</si>
  <si>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</si>
  <si>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</si>
  <si>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</si>
  <si>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</si>
  <si>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</si>
  <si>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</si>
  <si>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</si>
  <si>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</si>
  <si>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</si>
  <si>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</si>
  <si>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</si>
  <si>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</si>
  <si>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</si>
  <si>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</si>
  <si>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</si>
  <si>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</si>
  <si>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</si>
  <si>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</si>
  <si>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</si>
  <si>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</si>
  <si>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</si>
  <si>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</si>
  <si>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</si>
  <si>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</si>
  <si>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</si>
  <si>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</si>
  <si>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</si>
  <si>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</si>
  <si>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</si>
  <si>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</si>
  <si>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</si>
  <si>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</si>
  <si>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</si>
  <si>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</si>
  <si>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</si>
  <si>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</si>
  <si>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</si>
  <si>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</si>
  <si>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</si>
  <si>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</si>
  <si>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</si>
  <si>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</si>
  <si>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</si>
  <si>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</si>
  <si>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</si>
  <si>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</si>
  <si>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</si>
  <si>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</si>
  <si>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</si>
  <si>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</si>
  <si>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</si>
  <si>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</si>
  <si>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</si>
  <si>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</si>
  <si>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</si>
  <si>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</si>
  <si>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</si>
  <si>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</si>
  <si>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</si>
  <si>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</si>
  <si>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</si>
  <si>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</si>
  <si>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</si>
  <si>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</si>
  <si>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</si>
  <si>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</si>
  <si>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</si>
  <si>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</si>
  <si>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</si>
  <si>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</si>
  <si>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</si>
  <si>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</si>
  <si>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</si>
  <si>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</si>
  <si>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</si>
  <si>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</si>
  <si>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</si>
  <si>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</si>
  <si>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</si>
  <si>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</si>
  <si>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</si>
  <si>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</si>
  <si>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</si>
  <si>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</si>
  <si>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</si>
  <si>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</si>
  <si>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</si>
  <si>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</si>
  <si>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</si>
  <si>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</si>
  <si>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</si>
  <si>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</si>
  <si>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</si>
  <si>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</si>
  <si>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</si>
  <si>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</si>
  <si>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</si>
  <si>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</si>
  <si>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</si>
  <si>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</si>
  <si>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</si>
  <si>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</si>
  <si>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</si>
  <si>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</si>
  <si>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</si>
  <si>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</si>
  <si>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</si>
  <si>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</si>
  <si>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</si>
  <si>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</si>
  <si>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</si>
  <si>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</si>
  <si>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</si>
  <si>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</si>
  <si>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</si>
  <si>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</si>
  <si>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</si>
  <si>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</si>
  <si>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</si>
  <si>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</si>
  <si>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</si>
  <si>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</si>
  <si>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</si>
  <si>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</si>
  <si>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</si>
  <si>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</si>
  <si>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</si>
  <si>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</si>
  <si>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</si>
  <si>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</si>
  <si>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</si>
  <si>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</si>
  <si>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</si>
  <si>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</si>
  <si>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</si>
  <si>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</si>
  <si>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</si>
  <si>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</si>
  <si>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</si>
  <si>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</si>
  <si>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</si>
  <si>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</si>
  <si>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</si>
  <si>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</si>
  <si>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</si>
  <si>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</si>
  <si>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</si>
  <si>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</si>
  <si>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</si>
  <si>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</si>
  <si>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</si>
  <si>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</si>
  <si>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</si>
  <si>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</si>
  <si>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</si>
  <si>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</si>
  <si>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</si>
  <si>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</si>
  <si>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</si>
  <si>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</si>
  <si>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</si>
  <si>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</si>
  <si>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</si>
  <si>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</si>
  <si>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</si>
  <si>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</si>
  <si>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</si>
  <si>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</si>
  <si>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</si>
  <si>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</si>
  <si>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</si>
  <si>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</si>
  <si>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</si>
  <si>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</si>
  <si>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</si>
  <si>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</si>
  <si>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</si>
  <si>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</si>
  <si>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</si>
  <si>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</si>
  <si>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</si>
  <si>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</si>
  <si>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</si>
  <si>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</si>
  <si>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</si>
  <si>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</si>
  <si>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</si>
  <si>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</si>
  <si>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</si>
  <si>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</si>
  <si>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</si>
  <si>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</si>
  <si>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</si>
  <si>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</si>
  <si>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</si>
  <si>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</si>
  <si>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</si>
  <si>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</si>
  <si>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</si>
  <si>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</si>
  <si>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</si>
  <si>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</si>
  <si>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</si>
  <si>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</si>
  <si>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</si>
  <si>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</si>
  <si>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</si>
  <si>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</si>
  <si>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</si>
  <si>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</si>
  <si>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</si>
  <si>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</si>
  <si>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</si>
  <si>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</si>
  <si>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</si>
  <si>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</si>
  <si>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</si>
  <si>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</si>
  <si>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</si>
  <si>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</si>
  <si>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</si>
  <si>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</si>
  <si>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</si>
  <si>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</si>
  <si>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</si>
  <si>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</si>
  <si>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</si>
  <si>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</si>
  <si>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</si>
  <si>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</si>
  <si>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</si>
  <si>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</si>
  <si>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</si>
  <si>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</si>
  <si>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</si>
  <si>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</si>
  <si>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</si>
  <si>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</si>
  <si>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</si>
  <si>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</si>
  <si>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</si>
  <si>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</si>
  <si>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</si>
  <si>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</si>
  <si>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</si>
  <si>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</si>
  <si>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</si>
  <si>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</si>
  <si>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</si>
  <si>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</si>
  <si>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</si>
  <si>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</si>
  <si>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</si>
  <si>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</si>
  <si>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</si>
  <si>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</si>
  <si>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</si>
  <si>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</si>
  <si>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</si>
  <si>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</si>
  <si>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</si>
  <si>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</si>
  <si>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</si>
  <si>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</si>
  <si>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</si>
  <si>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</si>
  <si>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</si>
  <si>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</si>
  <si>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</si>
  <si>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</si>
  <si>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</si>
  <si>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</si>
  <si>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</si>
  <si>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</si>
  <si>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</si>
  <si>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</si>
  <si>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</si>
  <si>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</si>
  <si>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</si>
  <si>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</si>
  <si>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</si>
  <si>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</si>
  <si>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</si>
  <si>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</si>
  <si>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</si>
  <si>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</si>
  <si>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</si>
  <si>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</si>
  <si>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</si>
  <si>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</si>
  <si>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</si>
  <si>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</si>
  <si>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</si>
  <si>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</si>
  <si>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</si>
  <si>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</si>
  <si>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</si>
  <si>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</si>
  <si>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</si>
  <si>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</si>
  <si>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</si>
  <si>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</si>
  <si>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</si>
  <si>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</si>
  <si>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</si>
  <si>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</si>
  <si>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</si>
  <si>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</si>
  <si>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</si>
  <si>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</si>
  <si>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</si>
  <si>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</si>
  <si>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</si>
  <si>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</si>
  <si>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</si>
  <si>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</si>
  <si>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</si>
  <si>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</si>
  <si>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</si>
  <si>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</si>
  <si>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</si>
  <si>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</si>
  <si>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</si>
  <si>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</si>
  <si>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</si>
  <si>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</si>
  <si>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</si>
  <si>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</si>
  <si>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</si>
  <si>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</si>
  <si>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</si>
  <si>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</si>
  <si>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</si>
  <si>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</si>
  <si>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</si>
  <si>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</si>
  <si>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</si>
  <si>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</si>
  <si>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</si>
  <si>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</si>
  <si>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</si>
  <si>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</si>
  <si>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</si>
  <si>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</si>
  <si>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</si>
  <si>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</si>
  <si>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</si>
  <si>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</si>
  <si>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</si>
  <si>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</si>
  <si>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</si>
  <si>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</si>
  <si>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</si>
  <si>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</si>
  <si>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</si>
  <si>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</si>
  <si>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</si>
  <si>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</si>
  <si>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</si>
  <si>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</si>
  <si>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</si>
  <si>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</si>
  <si>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</si>
  <si>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</si>
  <si>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</si>
  <si>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</si>
  <si>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</si>
  <si>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</si>
  <si>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</si>
  <si>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</si>
  <si>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</si>
  <si>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</si>
  <si>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</si>
  <si>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</si>
  <si>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</si>
  <si>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</si>
  <si>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</si>
  <si>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</si>
  <si>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</si>
  <si>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</si>
  <si>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</si>
  <si>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</si>
  <si>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</si>
  <si>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</si>
  <si>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</si>
  <si>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</si>
  <si>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</si>
  <si>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</si>
  <si>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</si>
  <si>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</si>
  <si>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</si>
  <si>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</si>
  <si>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</si>
  <si>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</si>
  <si>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</si>
  <si>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</si>
  <si>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</si>
  <si>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</si>
  <si>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</si>
  <si>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</si>
  <si>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</si>
  <si>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</si>
  <si>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</si>
  <si>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</si>
  <si>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</si>
  <si>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</si>
  <si>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</si>
  <si>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</si>
  <si>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</si>
  <si>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</si>
  <si>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</si>
  <si>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</si>
  <si>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</si>
  <si>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</si>
  <si>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</si>
  <si>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</si>
  <si>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</si>
  <si>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</si>
  <si>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</si>
  <si>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</si>
  <si>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</si>
  <si>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</si>
  <si>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</si>
  <si>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</si>
  <si>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</si>
  <si>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</si>
  <si>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</si>
  <si>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</si>
  <si>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</si>
  <si>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</si>
  <si>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</si>
  <si>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</si>
  <si>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</si>
  <si>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</si>
  <si>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</si>
  <si>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</si>
  <si>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</si>
  <si>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</si>
  <si>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</si>
  <si>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</si>
  <si>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</si>
  <si>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</si>
  <si>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</si>
  <si>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</si>
  <si>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</si>
  <si>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</si>
  <si>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</si>
  <si>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</si>
  <si>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</si>
  <si>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</si>
  <si>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</si>
  <si>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</si>
  <si>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</si>
  <si>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</si>
  <si>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</si>
  <si>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</si>
  <si>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</si>
  <si>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</si>
  <si>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</si>
  <si>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</si>
  <si>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</si>
  <si>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</si>
  <si>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</si>
  <si>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</si>
  <si>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</si>
  <si>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</si>
  <si>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</si>
  <si>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</si>
  <si>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</si>
  <si>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</si>
  <si>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</si>
  <si>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</si>
  <si>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</si>
  <si>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</si>
  <si>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</si>
  <si>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</si>
  <si>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</si>
  <si>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</si>
  <si>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</si>
  <si>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</si>
  <si>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</si>
  <si>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</si>
  <si>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</si>
  <si>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</si>
  <si>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</si>
  <si>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</si>
  <si>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</si>
  <si>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</si>
  <si>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</si>
  <si>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</si>
  <si>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</si>
  <si>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</si>
  <si>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</si>
  <si>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</si>
  <si>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</si>
  <si>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</si>
  <si>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</si>
  <si>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</si>
  <si>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</si>
  <si>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</si>
  <si>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</si>
  <si>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</si>
  <si>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</si>
  <si>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</si>
  <si>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</si>
  <si>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</si>
  <si>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</si>
  <si>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</si>
  <si>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</si>
  <si>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</si>
  <si>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</si>
  <si>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</si>
  <si>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</si>
  <si>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</si>
  <si>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</si>
  <si>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</si>
  <si>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</si>
  <si>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</si>
  <si>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</si>
  <si>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</si>
  <si>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</si>
  <si>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</si>
  <si>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</si>
  <si>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</si>
  <si>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</si>
  <si>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</si>
  <si>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</si>
  <si>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</si>
  <si>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</si>
  <si>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</si>
  <si>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</si>
  <si>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</si>
  <si>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</si>
  <si>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</si>
  <si>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</si>
  <si>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</si>
  <si>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</si>
  <si>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</si>
  <si>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</si>
  <si>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</si>
  <si>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</si>
  <si>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</si>
  <si>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</si>
  <si>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</si>
  <si>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</si>
  <si>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</si>
  <si>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</si>
  <si>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</si>
  <si>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</si>
  <si>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</si>
  <si>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</si>
  <si>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</si>
  <si>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</si>
  <si>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</si>
  <si>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</si>
  <si>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</si>
  <si>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</si>
  <si>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</si>
  <si>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</si>
  <si>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</si>
  <si>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</si>
  <si>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</si>
  <si>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</si>
  <si>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</si>
  <si>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</si>
  <si>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</si>
  <si>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</si>
  <si>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</si>
  <si>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</si>
  <si>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</si>
  <si>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</si>
  <si>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</si>
  <si>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</si>
  <si>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</si>
  <si>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</si>
  <si>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</si>
  <si>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</si>
  <si>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</si>
  <si>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</si>
  <si>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</si>
  <si>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</si>
  <si>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</si>
  <si>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</si>
  <si>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</si>
  <si>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</si>
  <si>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</si>
  <si>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</si>
  <si>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</si>
  <si>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</si>
  <si>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</si>
  <si>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</si>
  <si>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</si>
  <si>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</si>
  <si>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</si>
  <si>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</si>
  <si>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</si>
  <si>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</si>
  <si>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</si>
  <si>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</si>
  <si>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</si>
  <si>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</si>
  <si>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</si>
  <si>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</si>
  <si>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</si>
  <si>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</si>
  <si>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</si>
  <si>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</si>
  <si>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</si>
  <si>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</si>
  <si>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</si>
  <si>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</si>
  <si>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</si>
  <si>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</si>
  <si>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</si>
  <si>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</si>
  <si>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</si>
  <si>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</si>
  <si>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</si>
  <si>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</si>
  <si>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</si>
  <si>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</si>
  <si>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</si>
  <si>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</si>
  <si>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</si>
  <si>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</si>
  <si>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</si>
  <si>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</si>
  <si>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</si>
  <si>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</si>
  <si>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</si>
  <si>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</si>
  <si>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</si>
  <si>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</si>
  <si>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</si>
  <si>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</si>
  <si>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</si>
  <si>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</si>
  <si>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</si>
  <si>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</si>
  <si>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</si>
  <si>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</si>
  <si>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</si>
  <si>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</si>
  <si>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</si>
  <si>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</si>
  <si>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</si>
  <si>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</si>
  <si>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</si>
  <si>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</si>
  <si>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</si>
  <si>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</si>
  <si>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</si>
  <si>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</si>
  <si>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</si>
  <si>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</si>
  <si>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</si>
  <si>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</si>
  <si>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</si>
  <si>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</si>
  <si>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</si>
  <si>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</si>
  <si>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</si>
  <si>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</si>
  <si>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</si>
  <si>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</si>
  <si>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</si>
  <si>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</si>
  <si>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</si>
  <si>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</si>
  <si>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</si>
  <si>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</si>
  <si>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</si>
  <si>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</si>
  <si>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</si>
  <si>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</si>
  <si>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</si>
  <si>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</si>
  <si>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</si>
  <si>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</si>
  <si>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</si>
  <si>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</si>
  <si>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</si>
  <si>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</si>
  <si>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</si>
  <si>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</si>
  <si>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</si>
  <si>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</si>
  <si>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</si>
  <si>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</si>
  <si>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</si>
  <si>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</si>
  <si>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</si>
  <si>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</si>
  <si>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</si>
  <si>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</si>
  <si>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</si>
  <si>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</si>
  <si>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</si>
  <si>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</si>
  <si>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</si>
  <si>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</si>
  <si>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</si>
  <si>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</si>
  <si>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</si>
  <si>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</si>
  <si>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</si>
  <si>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</si>
  <si>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</si>
  <si>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</si>
  <si>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</si>
  <si>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</si>
  <si>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</si>
  <si>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</si>
  <si>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</si>
  <si>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</si>
  <si>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</si>
  <si>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</si>
  <si>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</si>
  <si>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</si>
  <si>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</si>
  <si>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</si>
  <si>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</si>
  <si>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</si>
  <si>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</si>
  <si>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</si>
  <si>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</si>
  <si>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</si>
  <si>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</si>
  <si>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</si>
  <si>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</si>
  <si>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</si>
  <si>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</si>
  <si>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</si>
  <si>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</si>
  <si>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</si>
  <si>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</si>
  <si>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</si>
  <si>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</si>
  <si>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</si>
  <si>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</si>
  <si>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</si>
  <si>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</si>
  <si>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</si>
  <si>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</si>
  <si>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</si>
  <si>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</si>
  <si>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</si>
  <si>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</si>
  <si>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</si>
  <si>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</si>
  <si>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</si>
  <si>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</si>
  <si>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</si>
  <si>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</si>
  <si>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</si>
  <si>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</si>
  <si>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</si>
  <si>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</si>
  <si>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</si>
  <si>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</si>
  <si>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</si>
  <si>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</si>
  <si>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</si>
  <si>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</si>
  <si>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</si>
  <si>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</si>
  <si>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</si>
  <si>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</si>
  <si>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</si>
  <si>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</si>
  <si>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</si>
  <si>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</si>
  <si>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</si>
  <si>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</si>
  <si>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</si>
  <si>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</si>
  <si>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</si>
  <si>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</si>
  <si>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</si>
  <si>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</si>
  <si>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</si>
  <si>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</si>
  <si>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</si>
  <si>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</si>
  <si>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</si>
  <si>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</si>
  <si>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</si>
  <si>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</si>
  <si>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</si>
  <si>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</si>
  <si>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</si>
  <si>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</si>
  <si>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</si>
  <si>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</si>
  <si>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</si>
  <si>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</si>
  <si>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</si>
  <si>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</si>
  <si>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</si>
  <si>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</si>
  <si>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</si>
  <si>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</si>
  <si>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</si>
  <si>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</si>
  <si>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</si>
  <si>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</si>
  <si>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</si>
  <si>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</si>
  <si>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</si>
  <si>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</si>
  <si>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</si>
  <si>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</si>
  <si>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</si>
  <si>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</si>
  <si>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</si>
  <si>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</si>
  <si>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</si>
  <si>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</si>
  <si>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</si>
  <si>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</si>
  <si>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</si>
  <si>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</si>
  <si>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</si>
  <si>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</si>
  <si>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</si>
  <si>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</si>
  <si>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</si>
  <si>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</si>
  <si>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</si>
  <si>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</si>
  <si>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</si>
  <si>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</si>
  <si>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</si>
  <si>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</si>
  <si>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</si>
  <si>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</si>
  <si>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</si>
  <si>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</si>
  <si>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</si>
  <si>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</si>
  <si>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</si>
  <si>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</si>
  <si>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</si>
  <si>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</si>
  <si>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</si>
  <si>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</si>
  <si>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</si>
  <si>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</si>
  <si>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</si>
  <si>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</si>
  <si>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</si>
  <si>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</si>
  <si>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</si>
  <si>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</si>
  <si>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</si>
  <si>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</si>
  <si>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</si>
  <si>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</si>
  <si>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</si>
  <si>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</si>
  <si>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</si>
  <si>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</si>
  <si>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</si>
  <si>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</si>
  <si>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</si>
  <si>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</si>
  <si>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</si>
  <si>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</si>
  <si>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</si>
  <si>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</si>
  <si>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</si>
  <si>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</si>
  <si>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</si>
  <si>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</si>
  <si>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</si>
  <si>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</si>
  <si>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</si>
  <si>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</si>
  <si>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</si>
  <si>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</si>
  <si>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</si>
  <si>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</si>
  <si>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</si>
  <si>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</si>
  <si>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</si>
  <si>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</si>
  <si>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</si>
  <si>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</si>
  <si>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</si>
  <si>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</si>
  <si>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</si>
  <si>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</si>
  <si>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</si>
  <si>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</si>
  <si>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</si>
  <si>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</si>
  <si>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</si>
  <si>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</si>
  <si>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</si>
  <si>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</si>
  <si>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</si>
  <si>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</si>
  <si>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</si>
  <si>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</si>
  <si>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</si>
  <si>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</si>
  <si>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</si>
  <si>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</si>
  <si>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</si>
  <si>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</si>
  <si>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</si>
  <si>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</si>
  <si>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</si>
  <si>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</si>
  <si>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</si>
  <si>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</si>
  <si>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</si>
  <si>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</si>
  <si>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</si>
  <si>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</si>
  <si>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</si>
  <si>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</si>
  <si>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</si>
  <si>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</si>
  <si>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</si>
  <si>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</si>
  <si>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</si>
  <si>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</si>
  <si>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</si>
  <si>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</si>
  <si>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</si>
  <si>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</si>
  <si>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</si>
  <si>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</si>
  <si>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</si>
  <si>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</si>
  <si>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</si>
  <si>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</si>
  <si>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</si>
  <si>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</si>
  <si>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</si>
  <si>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</si>
  <si>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</si>
  <si>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</si>
  <si>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</si>
  <si>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</si>
  <si>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</si>
  <si>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</si>
  <si>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</si>
  <si>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</si>
  <si>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</si>
  <si>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</si>
  <si>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</si>
  <si>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</si>
  <si>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</si>
  <si>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</si>
  <si>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</si>
  <si>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</si>
  <si>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</si>
  <si>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</si>
  <si>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</si>
  <si>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</si>
  <si>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</si>
  <si>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</si>
  <si>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</si>
  <si>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</si>
  <si>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</si>
  <si>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</si>
  <si>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</si>
  <si>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</si>
  <si>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</si>
  <si>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</si>
  <si>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</si>
  <si>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</si>
  <si>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</si>
  <si>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</si>
  <si>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</si>
  <si>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</si>
  <si>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</si>
  <si>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</si>
  <si>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</si>
  <si>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</si>
  <si>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</si>
  <si>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</si>
  <si>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</si>
  <si>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</si>
  <si>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</si>
  <si>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</si>
  <si>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</si>
  <si>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</si>
  <si>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</si>
  <si>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</si>
  <si>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</si>
  <si>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</si>
  <si>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</si>
  <si>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</si>
  <si>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</si>
  <si>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</si>
  <si>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</si>
  <si>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</si>
  <si>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</si>
  <si>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</si>
  <si>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</si>
  <si>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</si>
  <si>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</si>
  <si>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</si>
  <si>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</si>
  <si>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</si>
  <si>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</si>
  <si>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</si>
  <si>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</si>
  <si>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</si>
  <si>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</si>
  <si>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</si>
  <si>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</si>
  <si>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</si>
  <si>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</si>
  <si>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</si>
  <si>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</si>
  <si>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</si>
  <si>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</si>
  <si>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</si>
  <si>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</si>
  <si>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</si>
  <si>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</si>
  <si>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</si>
  <si>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</si>
  <si>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</si>
  <si>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</si>
  <si>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</si>
  <si>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</si>
  <si>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</si>
  <si>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</si>
  <si>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</si>
  <si>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</si>
  <si>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</si>
  <si>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</si>
  <si>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</si>
  <si>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</si>
  <si>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</si>
  <si>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</si>
  <si>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</si>
  <si>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</si>
  <si>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</si>
  <si>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</si>
  <si>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</si>
  <si>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</si>
  <si>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</si>
  <si>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</si>
  <si>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</si>
  <si>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</si>
  <si>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</si>
  <si>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</si>
  <si>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</si>
  <si>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</si>
  <si>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</si>
  <si>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</si>
  <si>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</si>
  <si>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</si>
  <si>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</si>
  <si>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</si>
  <si>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</si>
  <si>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</si>
  <si>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</si>
  <si>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</si>
  <si>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</si>
  <si>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</si>
  <si>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</si>
  <si>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</si>
  <si>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</si>
  <si>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</si>
  <si>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</si>
  <si>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</si>
  <si>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</si>
  <si>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</si>
  <si>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</si>
  <si>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</si>
  <si>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</si>
  <si>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</si>
  <si>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</si>
  <si>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</si>
  <si>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</si>
  <si>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</si>
  <si>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</si>
  <si>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</si>
  <si>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</si>
  <si>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</si>
  <si>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</si>
  <si>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</si>
  <si>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</si>
  <si>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</si>
  <si>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</si>
  <si>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</si>
  <si>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</si>
  <si>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</si>
  <si>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</si>
  <si>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</si>
  <si>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</si>
  <si>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</si>
  <si>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</si>
  <si>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</si>
  <si>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</si>
  <si>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</si>
  <si>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</si>
  <si>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</si>
  <si>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</si>
  <si>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</si>
  <si>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</si>
  <si>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</si>
  <si>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</si>
  <si>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</si>
  <si>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</si>
  <si>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</si>
  <si>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</si>
  <si>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</si>
  <si>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</si>
  <si>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</si>
  <si>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</si>
  <si>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</si>
  <si>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</si>
  <si>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</si>
  <si>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</si>
  <si>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</si>
  <si>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</si>
  <si>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</si>
  <si>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</si>
  <si>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</si>
  <si>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</si>
  <si>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</si>
  <si>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</si>
  <si>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</si>
  <si>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</si>
  <si>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</si>
  <si>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</si>
  <si>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</si>
  <si>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</si>
  <si>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</si>
  <si>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</si>
  <si>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</si>
  <si>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</si>
  <si>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</si>
  <si>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</si>
  <si>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</si>
  <si>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</si>
  <si>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</si>
  <si>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</si>
  <si>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</si>
  <si>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</si>
  <si>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</si>
  <si>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</si>
  <si>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</si>
  <si>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</si>
  <si>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</si>
  <si>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</si>
  <si>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</si>
  <si>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</si>
  <si>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</si>
  <si>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</si>
  <si>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</si>
  <si>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</si>
  <si>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</si>
  <si>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</si>
  <si>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</si>
  <si>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</si>
  <si>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</si>
  <si>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</si>
  <si>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</si>
  <si>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</si>
  <si>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</si>
  <si>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</si>
  <si>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</si>
  <si>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</si>
  <si>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</si>
  <si>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</si>
  <si>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</si>
  <si>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</si>
  <si>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</si>
  <si>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</si>
  <si>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</si>
  <si>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</si>
  <si>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</si>
  <si>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</si>
  <si>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</si>
  <si>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</si>
  <si>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</si>
  <si>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</si>
  <si>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</si>
  <si>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</si>
  <si>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</si>
  <si>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</si>
  <si>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</si>
  <si>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</si>
  <si>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</si>
  <si>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</si>
  <si>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</si>
  <si>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</si>
  <si>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</si>
  <si>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</si>
  <si>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</si>
  <si>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</si>
  <si>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</si>
  <si>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</si>
  <si>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</si>
  <si>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</si>
  <si>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</si>
  <si>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</si>
  <si>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</si>
  <si>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</si>
  <si>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</si>
  <si>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</si>
  <si>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</si>
  <si>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</si>
  <si>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</si>
  <si>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</si>
  <si>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</si>
  <si>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</si>
  <si>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</si>
  <si>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</si>
  <si>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</si>
  <si>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</si>
  <si>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</si>
  <si>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</si>
  <si>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</si>
  <si>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</si>
  <si>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</si>
  <si>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</si>
  <si>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</si>
  <si>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</si>
  <si>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</si>
  <si>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</si>
  <si>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</si>
  <si>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</si>
  <si>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</si>
  <si>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</si>
  <si>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</si>
  <si>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</si>
  <si>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</si>
  <si>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</si>
  <si>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</si>
  <si>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</si>
  <si>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</si>
  <si>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</si>
  <si>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</si>
  <si>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</si>
  <si>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</si>
  <si>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</si>
  <si>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</si>
  <si>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</si>
  <si>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</si>
  <si>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</si>
  <si>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</si>
  <si>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</si>
  <si>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</si>
  <si>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</si>
  <si>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</si>
  <si>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</si>
  <si>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</si>
  <si>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</si>
  <si>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</si>
  <si>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</si>
  <si>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</si>
  <si>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</si>
  <si>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</si>
  <si>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</si>
  <si>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</si>
  <si>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</si>
  <si>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</si>
  <si>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</si>
  <si>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</si>
  <si>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</si>
  <si>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</si>
  <si>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</si>
  <si>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</si>
  <si>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</si>
  <si>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</si>
  <si>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</si>
  <si>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</si>
  <si>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</si>
  <si>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</si>
  <si>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</si>
  <si>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</si>
  <si>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</si>
  <si>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</si>
  <si>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</si>
  <si>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</si>
  <si>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</si>
  <si>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</si>
  <si>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</si>
  <si>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</si>
  <si>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</si>
  <si>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</si>
  <si>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</si>
  <si>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</si>
  <si>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</si>
  <si>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</si>
  <si>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</si>
  <si>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</si>
  <si>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</si>
  <si>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</si>
  <si>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</si>
  <si>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</si>
  <si>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</si>
  <si>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</si>
  <si>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</si>
  <si>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</si>
  <si>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</si>
  <si>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</si>
  <si>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</si>
  <si>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</si>
  <si>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</si>
  <si>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</si>
  <si>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</si>
  <si>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</si>
  <si>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</si>
  <si>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</si>
  <si>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</si>
  <si>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</si>
  <si>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</si>
  <si>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</si>
  <si>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</si>
  <si>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</si>
  <si>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</si>
  <si>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</si>
  <si>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</si>
  <si>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</si>
  <si>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</si>
  <si>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</si>
  <si>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</si>
  <si>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</si>
  <si>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</si>
  <si>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</si>
  <si>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</si>
  <si>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</si>
  <si>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</si>
  <si>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</si>
  <si>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</si>
  <si>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</si>
  <si>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</si>
  <si>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</si>
  <si>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</si>
  <si>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</si>
  <si>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</si>
  <si>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</si>
  <si>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</si>
  <si>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</si>
  <si>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</si>
  <si>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</si>
  <si>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</si>
  <si>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</si>
  <si>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</si>
  <si>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</si>
  <si>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</si>
  <si>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</si>
  <si>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</si>
  <si>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</si>
  <si>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</si>
  <si>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</si>
  <si>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</si>
  <si>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</si>
  <si>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</si>
  <si>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</si>
  <si>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</si>
  <si>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</si>
  <si>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</si>
  <si>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</si>
  <si>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</si>
  <si>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</si>
  <si>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</si>
  <si>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</si>
  <si>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</si>
  <si>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</si>
  <si>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</si>
  <si>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</si>
  <si>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</si>
  <si>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</si>
  <si>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</si>
  <si>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</si>
  <si>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</si>
  <si>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</si>
  <si>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</si>
  <si>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</si>
  <si>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</si>
  <si>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</si>
  <si>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</si>
  <si>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</si>
  <si>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</si>
  <si>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</si>
  <si>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</si>
  <si>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</si>
  <si>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</si>
  <si>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</si>
  <si>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</si>
  <si>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</si>
  <si>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</si>
  <si>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</si>
  <si>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</si>
  <si>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</si>
  <si>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</si>
  <si>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</si>
  <si>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</si>
  <si>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</si>
  <si>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</si>
  <si>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</si>
  <si>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</si>
  <si>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</si>
  <si>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</si>
  <si>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</si>
  <si>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</si>
  <si>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</si>
  <si>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</si>
  <si>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</si>
  <si>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</si>
  <si>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</si>
  <si>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</si>
  <si>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</si>
  <si>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</si>
  <si>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</si>
  <si>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</si>
  <si>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</si>
  <si>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</si>
  <si>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</si>
  <si>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</si>
  <si>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</si>
  <si>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</si>
  <si>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</si>
  <si>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</si>
  <si>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</si>
  <si>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</si>
  <si>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</si>
  <si>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</si>
  <si>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</si>
  <si>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</si>
  <si>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</si>
  <si>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</si>
  <si>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</si>
  <si>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</si>
  <si>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</si>
  <si>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</si>
  <si>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</si>
  <si>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</si>
  <si>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</si>
  <si>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</si>
  <si>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</si>
  <si>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</si>
  <si>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</si>
  <si>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</si>
  <si>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</si>
  <si>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</si>
  <si>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</si>
  <si>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</si>
  <si>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</si>
  <si>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</si>
  <si>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</si>
  <si>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</si>
  <si>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</si>
  <si>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</si>
  <si>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</si>
  <si>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</si>
  <si>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</si>
  <si>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</si>
  <si>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</si>
  <si>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</si>
  <si>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</si>
  <si>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</si>
  <si>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</si>
  <si>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</si>
  <si>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</si>
  <si>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</si>
  <si>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</si>
  <si>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</si>
  <si>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</si>
  <si>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</si>
  <si>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</si>
  <si>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</si>
  <si>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</si>
  <si>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</si>
  <si>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</si>
  <si>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</si>
  <si>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</si>
  <si>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</si>
  <si>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</si>
  <si>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</si>
  <si>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</si>
  <si>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</si>
  <si>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</si>
  <si>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</si>
  <si>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</si>
  <si>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</si>
  <si>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</si>
  <si>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</si>
  <si>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</si>
  <si>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</si>
  <si>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</si>
  <si>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</si>
  <si>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</si>
  <si>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</si>
  <si>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</si>
  <si>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</si>
  <si>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</si>
  <si>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</si>
  <si>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</si>
  <si>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</si>
  <si>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</si>
  <si>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</si>
  <si>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</si>
  <si>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</si>
  <si>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</si>
  <si>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</si>
  <si>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</si>
  <si>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</si>
  <si>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</si>
  <si>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</si>
  <si>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</si>
  <si>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</si>
  <si>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</si>
  <si>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</si>
  <si>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</si>
  <si>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</si>
  <si>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</si>
  <si>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</si>
  <si>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</si>
  <si>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</si>
  <si>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</si>
  <si>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</si>
  <si>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</si>
  <si>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</si>
  <si>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</si>
  <si>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</si>
  <si>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</si>
  <si>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</si>
  <si>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</si>
  <si>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</si>
  <si>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</si>
  <si>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</si>
  <si>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</si>
  <si>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</si>
  <si>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</si>
  <si>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</si>
  <si>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</si>
  <si>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</si>
  <si>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</si>
  <si>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</si>
  <si>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</si>
  <si>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</si>
  <si>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</si>
  <si>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</si>
  <si>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</si>
  <si>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</si>
  <si>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</si>
  <si>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</si>
  <si>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</si>
  <si>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</si>
  <si>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</si>
  <si>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</si>
  <si>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</si>
  <si>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</si>
  <si>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</si>
  <si>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</si>
  <si>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</si>
  <si>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</si>
  <si>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</si>
  <si>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</si>
  <si>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</si>
  <si>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</si>
  <si>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</si>
  <si>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</si>
  <si>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</si>
  <si>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</si>
  <si>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</si>
  <si>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</si>
  <si>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</si>
  <si>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</si>
  <si>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</si>
  <si>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</si>
  <si>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</si>
  <si>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</si>
  <si>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</si>
  <si>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</si>
  <si>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</si>
  <si>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</si>
  <si>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</si>
  <si>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</si>
  <si>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</si>
  <si>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</si>
  <si>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</si>
  <si>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</si>
  <si>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</si>
  <si>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</si>
  <si>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</si>
  <si>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</si>
  <si>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</si>
  <si>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</si>
  <si>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</si>
  <si>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</si>
  <si>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</si>
  <si>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</si>
  <si>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</si>
  <si>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</si>
  <si>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</si>
  <si>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</si>
  <si>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</si>
  <si>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</si>
  <si>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</si>
  <si>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</si>
  <si>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</si>
  <si>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</si>
  <si>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</si>
  <si>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</si>
  <si>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</si>
  <si>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</si>
  <si>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</si>
  <si>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</si>
  <si>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</si>
  <si>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</si>
  <si>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</si>
  <si>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</si>
  <si>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</si>
  <si>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</si>
  <si>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</si>
  <si>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</si>
  <si>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</si>
  <si>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</si>
  <si>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</si>
  <si>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</si>
  <si>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</si>
  <si>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</si>
  <si>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</si>
  <si>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</si>
  <si>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</si>
  <si>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</si>
  <si>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</si>
  <si>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</si>
  <si>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</si>
  <si>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</si>
  <si>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</si>
  <si>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</si>
  <si>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</si>
  <si>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</si>
  <si>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</si>
  <si>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</si>
  <si>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</si>
  <si>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</si>
  <si>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</si>
  <si>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</si>
  <si>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</si>
  <si>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</si>
  <si>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</si>
  <si>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</si>
  <si>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</si>
  <si>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</si>
  <si>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</si>
  <si>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</si>
  <si>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</si>
  <si>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</si>
  <si>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</si>
  <si>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</si>
  <si>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</si>
  <si>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</si>
  <si>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</si>
  <si>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</si>
  <si>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</si>
  <si>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</si>
  <si>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</si>
  <si>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</si>
  <si>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</si>
  <si>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</si>
  <si>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</si>
  <si>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</si>
  <si>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</si>
  <si>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</si>
  <si>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</si>
  <si>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</si>
  <si>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</si>
  <si>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</si>
  <si>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</si>
  <si>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</si>
  <si>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</si>
  <si>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</si>
  <si>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</si>
  <si>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</si>
  <si>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</si>
  <si>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</si>
  <si>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</si>
  <si>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</si>
  <si>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</si>
  <si>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</si>
  <si>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</si>
  <si>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</si>
  <si>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</si>
  <si>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</si>
  <si>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</si>
  <si>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</si>
  <si>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</si>
  <si>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</si>
  <si>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</si>
  <si>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</si>
  <si>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</si>
  <si>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</si>
  <si>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</si>
  <si>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</si>
  <si>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</si>
  <si>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</si>
  <si>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</si>
  <si>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</si>
  <si>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</si>
  <si>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</si>
  <si>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</si>
  <si>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</si>
  <si>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</si>
  <si>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</si>
  <si>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</si>
  <si>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</si>
  <si>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</si>
  <si>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</si>
  <si>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</si>
  <si>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</si>
  <si>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</si>
  <si>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</si>
  <si>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</si>
  <si>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</si>
  <si>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</si>
  <si>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</si>
  <si>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</si>
  <si>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</si>
  <si>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</si>
  <si>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</si>
  <si>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</si>
  <si>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</si>
  <si>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</si>
  <si>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</si>
  <si>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</si>
  <si>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</si>
  <si>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</si>
  <si>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</si>
  <si>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</si>
  <si>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</si>
  <si>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</si>
  <si>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</si>
  <si>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</si>
  <si>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</si>
  <si>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</si>
  <si>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</si>
  <si>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</si>
  <si>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</si>
  <si>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</si>
  <si>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</si>
  <si>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</si>
  <si>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</si>
  <si>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</si>
  <si>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</si>
  <si>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</si>
  <si>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</si>
  <si>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</si>
  <si>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</si>
  <si>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</si>
  <si>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</si>
  <si>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</si>
  <si>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</si>
  <si>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</si>
  <si>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</si>
  <si>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</si>
  <si>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</si>
  <si>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</si>
  <si>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</si>
  <si>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</si>
  <si>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</si>
  <si>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</si>
  <si>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</si>
  <si>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</si>
  <si>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</si>
  <si>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</si>
  <si>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</si>
  <si>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</si>
  <si>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</si>
  <si>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</si>
  <si>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</si>
  <si>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</si>
  <si>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</si>
  <si>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</si>
  <si>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</si>
  <si>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</si>
  <si>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</si>
  <si>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</si>
  <si>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</si>
  <si>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</si>
  <si>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</si>
  <si>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</si>
  <si>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</si>
  <si>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</si>
  <si>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</si>
  <si>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</si>
  <si>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</si>
  <si>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</si>
  <si>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</si>
  <si>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</si>
  <si>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</si>
  <si>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</si>
  <si>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</si>
  <si>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</si>
  <si>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</si>
  <si>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</si>
  <si>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</si>
  <si>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</si>
  <si>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</si>
  <si>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</si>
  <si>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</si>
  <si>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</si>
  <si>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</si>
  <si>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</si>
  <si>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</si>
  <si>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</si>
  <si>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</si>
  <si>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</si>
  <si>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</si>
  <si>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</si>
  <si>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</si>
  <si>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</si>
  <si>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</si>
  <si>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</si>
  <si>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</si>
  <si>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</si>
  <si>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</si>
  <si>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</si>
  <si>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</si>
  <si>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</si>
  <si>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</si>
  <si>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</si>
  <si>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</si>
  <si>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</si>
  <si>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</si>
  <si>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</si>
  <si>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</si>
  <si>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</si>
  <si>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</si>
  <si>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</si>
  <si>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</si>
  <si>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</si>
  <si>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</si>
  <si>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</si>
  <si>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</si>
  <si>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</si>
  <si>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</si>
  <si>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</si>
  <si>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</si>
  <si>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</si>
  <si>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</si>
  <si>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</si>
  <si>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</si>
  <si>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</si>
  <si>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</si>
  <si>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</si>
  <si>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</si>
  <si>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</si>
  <si>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</si>
  <si>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</si>
  <si>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</si>
  <si>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</si>
  <si>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</si>
  <si>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</si>
  <si>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</si>
  <si>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</si>
  <si>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</si>
  <si>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</si>
  <si>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</si>
  <si>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</si>
  <si>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</si>
  <si>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</si>
  <si>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</si>
  <si>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</si>
  <si>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</si>
  <si>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</si>
  <si>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</si>
  <si>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</si>
  <si>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</si>
  <si>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</si>
  <si>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</si>
  <si>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</si>
  <si>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</si>
  <si>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</si>
  <si>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</si>
  <si>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</si>
  <si>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</si>
  <si>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</si>
  <si>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</si>
  <si>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</si>
  <si>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</si>
  <si>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</si>
  <si>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</si>
  <si>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</si>
  <si>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</si>
  <si>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</si>
  <si>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</si>
  <si>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</si>
  <si>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</si>
  <si>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</si>
  <si>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</si>
  <si>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</si>
  <si>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</si>
  <si>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</si>
  <si>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</si>
  <si>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</si>
  <si>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</si>
  <si>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</si>
  <si>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</si>
  <si>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</si>
  <si>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</si>
  <si>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</si>
  <si>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</si>
  <si>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</si>
  <si>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</si>
  <si>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</si>
  <si>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</si>
  <si>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</si>
  <si>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</si>
  <si>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</si>
  <si>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</si>
  <si>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</si>
  <si>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</si>
  <si>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</si>
  <si>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</si>
  <si>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</si>
  <si>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</si>
  <si>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</si>
  <si>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</si>
  <si>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</si>
  <si>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</si>
  <si>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</si>
  <si>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</si>
  <si>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</si>
  <si>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</si>
  <si>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</si>
  <si>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</si>
  <si>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</si>
  <si>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</si>
  <si>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</si>
  <si>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</si>
  <si>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</si>
  <si>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</si>
  <si>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</si>
  <si>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</si>
  <si>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</si>
  <si>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</si>
  <si>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</si>
  <si>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</si>
  <si>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</si>
  <si>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</si>
  <si>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</si>
  <si>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</si>
  <si>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</si>
  <si>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</si>
  <si>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</si>
  <si>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</si>
  <si>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</si>
  <si>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</si>
  <si>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</si>
  <si>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</si>
  <si>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</si>
  <si>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</si>
  <si>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</si>
  <si>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</si>
  <si>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</si>
  <si>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</si>
  <si>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</si>
  <si>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</si>
  <si>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</si>
  <si>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</si>
  <si>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</si>
  <si>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</si>
  <si>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</si>
  <si>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</si>
  <si>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</si>
  <si>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</si>
  <si>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</si>
  <si>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</si>
  <si>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</si>
  <si>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</si>
  <si>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</si>
  <si>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</si>
  <si>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</si>
  <si>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</si>
  <si>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</si>
  <si>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</si>
  <si>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</si>
  <si>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</si>
  <si>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</si>
  <si>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</si>
  <si>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</si>
  <si>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</si>
  <si>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</si>
  <si>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</si>
  <si>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</si>
  <si>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</si>
  <si>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</si>
  <si>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</si>
  <si>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</si>
  <si>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</si>
  <si>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</si>
  <si>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</si>
  <si>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</si>
  <si>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</si>
  <si>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</si>
  <si>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</si>
  <si>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</si>
  <si>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</si>
  <si>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</si>
  <si>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</si>
  <si>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</si>
  <si>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</si>
  <si>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</si>
  <si>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</si>
  <si>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</si>
  <si>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</si>
  <si>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</si>
  <si>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</si>
  <si>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</si>
  <si>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</si>
  <si>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</si>
  <si>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</si>
  <si>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</si>
  <si>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</si>
  <si>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</si>
  <si>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</si>
  <si>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</si>
  <si>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</si>
  <si>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</si>
  <si>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</si>
  <si>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</si>
  <si>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</si>
  <si>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</si>
  <si>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</si>
  <si>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</si>
  <si>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</si>
  <si>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</si>
  <si>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</si>
  <si>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</si>
  <si>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</si>
  <si>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</si>
  <si>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</si>
  <si>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</si>
  <si>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</si>
  <si>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</si>
  <si>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</si>
  <si>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</si>
  <si>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</si>
  <si>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</si>
  <si>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</si>
  <si>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</si>
  <si>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</si>
  <si>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</si>
  <si>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</si>
  <si>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</si>
  <si>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</si>
  <si>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</si>
  <si>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</si>
  <si>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</si>
  <si>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</si>
  <si>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</si>
  <si>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</si>
  <si>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</si>
  <si>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</si>
  <si>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</si>
  <si>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</si>
  <si>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</si>
  <si>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</si>
  <si>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</si>
  <si>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</si>
  <si>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</si>
  <si>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</si>
  <si>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</si>
  <si>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</si>
  <si>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</si>
  <si>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</si>
  <si>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</si>
  <si>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</si>
  <si>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</si>
  <si>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</si>
  <si>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</si>
  <si>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</si>
  <si>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</si>
  <si>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</si>
  <si>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</si>
  <si>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</si>
  <si>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</si>
  <si>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</si>
  <si>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</si>
  <si>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</si>
  <si>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</si>
  <si>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</si>
  <si>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</si>
  <si>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</si>
  <si>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</si>
  <si>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</si>
  <si>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</si>
  <si>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</si>
  <si>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</si>
  <si>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</si>
  <si>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</si>
  <si>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</si>
  <si>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</si>
  <si>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</si>
  <si>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</si>
  <si>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</si>
  <si>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</si>
  <si>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</si>
  <si>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</si>
  <si>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</si>
  <si>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</si>
  <si>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</si>
  <si>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</si>
  <si>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</si>
  <si>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</si>
  <si>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</si>
  <si>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</si>
  <si>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</si>
  <si>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</si>
  <si>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</si>
  <si>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</si>
  <si>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</si>
  <si>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</si>
  <si>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</si>
  <si>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</si>
  <si>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</si>
  <si>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</si>
  <si>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</si>
  <si>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</si>
  <si>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</si>
  <si>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</si>
  <si>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</si>
  <si>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</si>
  <si>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</si>
  <si>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</si>
  <si>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</si>
  <si>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</si>
  <si>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</si>
  <si>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</si>
  <si>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</si>
  <si>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</si>
  <si>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</si>
  <si>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</si>
  <si>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</si>
  <si>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</si>
  <si>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</si>
  <si>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</si>
  <si>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</si>
  <si>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</si>
  <si>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</si>
  <si>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</si>
  <si>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</si>
  <si>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</si>
  <si>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</si>
  <si>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</si>
  <si>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</si>
  <si>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</si>
  <si>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</si>
  <si>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</si>
  <si>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</si>
  <si>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</si>
  <si>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</si>
  <si>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</si>
  <si>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</si>
  <si>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</si>
  <si>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</si>
  <si>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</si>
  <si>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</si>
  <si>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</si>
  <si>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</si>
  <si>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</si>
  <si>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</si>
  <si>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</si>
  <si>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</si>
  <si>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</si>
  <si>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</si>
  <si>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</si>
  <si>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</si>
  <si>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</si>
  <si>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</si>
  <si>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</si>
  <si>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</si>
  <si>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</si>
  <si>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</si>
  <si>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</si>
  <si>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</si>
  <si>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</si>
  <si>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</si>
  <si>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</si>
  <si>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</si>
  <si>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</si>
  <si>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</si>
  <si>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</si>
  <si>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</si>
  <si>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</si>
  <si>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</si>
  <si>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</si>
  <si>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</si>
  <si>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</si>
  <si>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</si>
  <si>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</si>
  <si>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</si>
  <si>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</si>
  <si>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</si>
  <si>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</si>
  <si>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</si>
  <si>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</si>
  <si>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</si>
  <si>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</si>
  <si>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</si>
  <si>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</si>
  <si>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</si>
  <si>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</si>
  <si>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</si>
  <si>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</si>
  <si>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</si>
  <si>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</si>
  <si>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</si>
  <si>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</si>
  <si>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</si>
  <si>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</si>
  <si>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</si>
  <si>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</si>
  <si>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</si>
  <si>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</si>
  <si>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</si>
  <si>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</si>
  <si>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</si>
  <si>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</si>
  <si>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</si>
  <si>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</si>
  <si>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</si>
  <si>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</si>
  <si>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</si>
  <si>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</si>
  <si>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</si>
  <si>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</si>
  <si>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</si>
  <si>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</si>
  <si>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</si>
  <si>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</si>
  <si>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</si>
  <si>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</si>
  <si>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</si>
  <si>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</si>
  <si>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</si>
  <si>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</si>
  <si>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</si>
  <si>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</si>
  <si>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</si>
  <si>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</si>
  <si>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</si>
  <si>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</si>
  <si>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</si>
  <si>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</si>
  <si>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</si>
  <si>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</si>
  <si>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</si>
  <si>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</si>
  <si>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</si>
  <si>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</si>
  <si>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</si>
  <si>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</si>
  <si>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</si>
  <si>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</si>
  <si>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</si>
  <si>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</si>
  <si>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</si>
  <si>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</si>
  <si>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</si>
  <si>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</si>
  <si>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</si>
  <si>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</si>
  <si>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</si>
  <si>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</si>
  <si>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</si>
  <si>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</si>
  <si>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</si>
  <si>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</si>
  <si>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</si>
  <si>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</si>
  <si>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</si>
  <si>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</si>
  <si>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</si>
  <si>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</si>
  <si>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</si>
  <si>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</si>
  <si>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</si>
  <si>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</si>
  <si>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</si>
  <si>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</si>
  <si>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</si>
  <si>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</si>
  <si>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</si>
  <si>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</si>
  <si>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</si>
  <si>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</si>
  <si>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</si>
  <si>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</si>
  <si>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</si>
  <si>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</si>
  <si>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</si>
  <si>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</si>
  <si>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</si>
  <si>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</si>
  <si>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</si>
  <si>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</si>
  <si>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</si>
  <si>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</si>
  <si>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</si>
  <si>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</si>
  <si>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</si>
  <si>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</si>
  <si>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</si>
  <si>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</si>
  <si>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</si>
  <si>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</si>
  <si>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</si>
  <si>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</si>
  <si>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</si>
  <si>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</si>
  <si>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</si>
  <si>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</si>
  <si>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</si>
  <si>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</si>
  <si>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</si>
  <si>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</si>
  <si>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</si>
  <si>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</si>
  <si>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</si>
  <si>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</si>
  <si>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</si>
  <si>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</si>
  <si>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</si>
  <si>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</si>
  <si>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</si>
  <si>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</si>
  <si>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</si>
  <si>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</si>
  <si>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</si>
  <si>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</si>
  <si>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</si>
  <si>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</si>
  <si>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</si>
  <si>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</si>
  <si>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</si>
  <si>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</si>
  <si>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</si>
  <si>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</si>
  <si>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</si>
  <si>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</si>
  <si>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</si>
  <si>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</si>
  <si>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</si>
  <si>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</si>
  <si>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</si>
  <si>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</si>
  <si>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</si>
  <si>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</si>
  <si>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</si>
  <si>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</si>
  <si>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</si>
  <si>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</si>
  <si>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</si>
  <si>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</si>
  <si>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</si>
  <si>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</si>
  <si>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</si>
  <si>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</si>
  <si>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</si>
  <si>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</si>
  <si>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</si>
  <si>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</si>
  <si>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</si>
  <si>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</si>
  <si>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</si>
  <si>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</si>
  <si>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</si>
  <si>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</si>
  <si>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</si>
  <si>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</si>
  <si>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</si>
  <si>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</si>
  <si>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</si>
  <si>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</si>
  <si>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</si>
  <si>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</si>
  <si>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</si>
  <si>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</si>
  <si>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</si>
  <si>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</si>
  <si>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</si>
  <si>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</si>
  <si>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</si>
  <si>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</si>
  <si>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</si>
  <si>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</si>
  <si>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</si>
  <si>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</si>
  <si>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</si>
  <si>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</si>
  <si>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</si>
  <si>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</si>
  <si>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</si>
  <si>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</si>
  <si>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</si>
  <si>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</si>
  <si>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</si>
  <si>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</si>
  <si>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</si>
  <si>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</si>
  <si>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</si>
  <si>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</si>
  <si>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</si>
  <si>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</si>
  <si>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</si>
  <si>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</si>
  <si>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</si>
  <si>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</si>
  <si>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</si>
  <si>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</si>
  <si>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</si>
  <si>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</si>
  <si>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</si>
  <si>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</si>
  <si>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</si>
  <si>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</si>
  <si>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</si>
  <si>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</si>
  <si>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</si>
  <si>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</si>
  <si>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</si>
  <si>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</si>
  <si>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</si>
  <si>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</si>
  <si>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</si>
  <si>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</si>
  <si>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</si>
  <si>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</si>
  <si>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</si>
  <si>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</si>
  <si>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</si>
  <si>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</si>
  <si>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</si>
  <si>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</si>
  <si>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</si>
  <si>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</si>
  <si>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</si>
  <si>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</si>
  <si>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</si>
  <si>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</si>
  <si>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</si>
  <si>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</si>
  <si>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</si>
  <si>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</si>
  <si>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</si>
  <si>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</si>
  <si>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</si>
  <si>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</si>
  <si>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</si>
  <si>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</si>
  <si>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</si>
  <si>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</si>
  <si>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</si>
  <si>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</si>
  <si>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</si>
  <si>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</si>
  <si>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</si>
  <si>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</si>
  <si>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</si>
  <si>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</si>
  <si>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</si>
  <si>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</si>
  <si>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</si>
  <si>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</si>
  <si>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</si>
  <si>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</si>
  <si>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</si>
  <si>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</si>
  <si>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</si>
  <si>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</si>
  <si>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</si>
  <si>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</si>
  <si>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</si>
  <si>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</si>
  <si>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</si>
  <si>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</si>
  <si>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</si>
  <si>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</si>
  <si>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</si>
  <si>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</si>
  <si>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</si>
  <si>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</si>
  <si>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</si>
  <si>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</si>
  <si>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</si>
  <si>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</si>
  <si>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</si>
  <si>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</si>
  <si>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</si>
  <si>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</si>
  <si>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</si>
  <si>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</si>
  <si>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</si>
  <si>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</si>
  <si>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</si>
  <si>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</si>
  <si>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</si>
  <si>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</si>
  <si>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</si>
  <si>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</si>
  <si>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</si>
  <si>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</si>
  <si>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</si>
  <si>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</si>
  <si>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</si>
  <si>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</si>
  <si>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</si>
  <si>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</si>
  <si>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</si>
  <si>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</si>
  <si>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</si>
  <si>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</si>
  <si>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</si>
  <si>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</si>
  <si>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</si>
  <si>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</si>
  <si>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</si>
  <si>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</si>
  <si>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</si>
  <si>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</si>
  <si>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</si>
  <si>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</si>
  <si>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</si>
  <si>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</si>
  <si>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</si>
  <si>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</si>
  <si>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</si>
  <si>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</si>
  <si>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</si>
  <si>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</si>
  <si>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</si>
  <si>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</si>
  <si>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</si>
  <si>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</si>
  <si>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</si>
  <si>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</si>
  <si>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</si>
  <si>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</si>
  <si>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</si>
  <si>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</si>
  <si>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</si>
  <si>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</si>
  <si>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</si>
  <si>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</si>
  <si>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</si>
  <si>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</si>
  <si>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</si>
  <si>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</si>
  <si>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</si>
  <si>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</si>
  <si>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</si>
  <si>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</si>
  <si>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</si>
  <si>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</si>
  <si>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</si>
  <si>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</si>
  <si>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</si>
  <si>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</si>
  <si>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</si>
  <si>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</si>
  <si>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</si>
  <si>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</si>
  <si>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</si>
  <si>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</si>
  <si>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</si>
  <si>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</si>
  <si>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</si>
  <si>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</si>
  <si>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</si>
  <si>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</si>
  <si>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</si>
  <si>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</si>
  <si>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</si>
  <si>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</si>
  <si>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</si>
  <si>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</si>
  <si>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</si>
  <si>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</si>
  <si>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</si>
  <si>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</si>
  <si>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</si>
  <si>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</si>
  <si>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</si>
  <si>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</si>
  <si>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</si>
  <si>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</si>
  <si>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</si>
  <si>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</si>
  <si>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</si>
  <si>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</si>
  <si>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</si>
  <si>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</si>
  <si>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</si>
  <si>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</si>
  <si>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</si>
  <si>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</si>
  <si>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</si>
  <si>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</si>
  <si>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</si>
  <si>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</si>
  <si>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</si>
  <si>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</si>
  <si>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</si>
  <si>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</si>
  <si>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</si>
  <si>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</si>
  <si>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</si>
  <si>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</si>
  <si>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</si>
  <si>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</si>
  <si>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</si>
  <si>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</si>
  <si>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</si>
  <si>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</si>
  <si>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</si>
  <si>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</si>
  <si>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</si>
  <si>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</si>
  <si>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</si>
  <si>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</si>
  <si>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</si>
  <si>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</si>
  <si>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</si>
  <si>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</si>
  <si>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</si>
  <si>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</si>
  <si>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</si>
  <si>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</si>
  <si>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</si>
  <si>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</si>
  <si>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</si>
  <si>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</si>
  <si>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</si>
  <si>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</si>
  <si>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</si>
  <si>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</si>
  <si>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</si>
  <si>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</si>
  <si>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</si>
  <si>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</si>
  <si>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</si>
  <si>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</si>
  <si>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</si>
  <si>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</si>
  <si>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</si>
  <si>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</si>
  <si>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</si>
  <si>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</si>
  <si>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</si>
  <si>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</si>
  <si>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</si>
  <si>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</si>
  <si>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</si>
  <si>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</si>
  <si>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</si>
  <si>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</si>
  <si>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</si>
  <si>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</si>
  <si>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</si>
  <si>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</si>
  <si>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</si>
  <si>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</si>
  <si>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</si>
  <si>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</si>
  <si>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</si>
  <si>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</si>
  <si>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</si>
  <si>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</si>
  <si>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</si>
  <si>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</si>
  <si>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</si>
  <si>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</si>
  <si>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</si>
  <si>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</si>
  <si>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</si>
  <si>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</si>
  <si>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</si>
  <si>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</si>
  <si>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</si>
  <si>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</si>
  <si>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</si>
  <si>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</si>
  <si>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</si>
  <si>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</si>
  <si>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</si>
  <si>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</si>
  <si>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</si>
  <si>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</si>
  <si>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</si>
  <si>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</si>
  <si>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</si>
  <si>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</si>
  <si>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</si>
  <si>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</si>
  <si>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</si>
  <si>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</si>
  <si>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</si>
  <si>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</si>
  <si>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</si>
  <si>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</si>
  <si>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</si>
  <si>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</si>
  <si>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</si>
  <si>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</si>
  <si>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</si>
  <si>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</si>
  <si>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</si>
  <si>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</si>
  <si>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</si>
  <si>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</si>
  <si>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</si>
  <si>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</si>
  <si>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</si>
  <si>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</si>
  <si>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</si>
  <si>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</si>
  <si>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</si>
  <si>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</si>
  <si>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</si>
  <si>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</si>
  <si>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</si>
  <si>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</si>
  <si>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</si>
  <si>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</si>
  <si>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</si>
  <si>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</si>
  <si>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</si>
  <si>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</si>
  <si>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</si>
  <si>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</si>
  <si>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</si>
  <si>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</si>
  <si>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</si>
  <si>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</si>
  <si>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</si>
  <si>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</si>
  <si>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</si>
  <si>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</si>
  <si>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</si>
  <si>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</si>
  <si>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</si>
  <si>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</si>
  <si>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</si>
  <si>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</si>
  <si>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</si>
  <si>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</si>
  <si>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</si>
  <si>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</si>
  <si>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</si>
  <si>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</si>
  <si>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</si>
  <si>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</si>
  <si>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</si>
  <si>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</si>
  <si>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</si>
  <si>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</si>
  <si>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</si>
  <si>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</si>
  <si>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</si>
  <si>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</si>
  <si>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</si>
  <si>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</si>
  <si>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</si>
  <si>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</si>
  <si>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</si>
  <si>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</si>
  <si>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</si>
  <si>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</si>
  <si>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</si>
  <si>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</si>
  <si>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</si>
  <si>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</si>
  <si>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</si>
  <si>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</si>
  <si>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</si>
  <si>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</si>
  <si>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</si>
  <si>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</si>
  <si>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</si>
  <si>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</si>
  <si>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</si>
  <si>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</si>
  <si>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</si>
  <si>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</si>
  <si>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</si>
  <si>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</si>
  <si>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</si>
  <si>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</si>
  <si>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</si>
  <si>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</si>
  <si>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</si>
  <si>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</si>
  <si>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</si>
  <si>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</si>
  <si>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</si>
  <si>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</si>
  <si>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</si>
  <si>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</si>
  <si>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</si>
  <si>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</si>
  <si>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</si>
  <si>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</si>
  <si>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</si>
  <si>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</si>
  <si>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</si>
  <si>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</si>
  <si>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</si>
  <si>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</si>
  <si>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</si>
  <si>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</si>
  <si>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</si>
  <si>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</si>
  <si>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</si>
  <si>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</si>
  <si>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</si>
  <si>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</si>
  <si>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</si>
  <si>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</si>
  <si>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</si>
  <si>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</si>
  <si>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</si>
  <si>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</si>
  <si>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</si>
  <si>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</si>
  <si>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</si>
  <si>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</si>
  <si>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</si>
  <si>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</si>
  <si>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</si>
  <si>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</si>
  <si>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</si>
  <si>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</si>
  <si>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</si>
  <si>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</si>
  <si>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</si>
  <si>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</si>
  <si>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</si>
  <si>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</si>
  <si>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</si>
  <si>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</si>
  <si>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</si>
  <si>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</si>
  <si>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</si>
  <si>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</si>
  <si>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</si>
  <si>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</si>
  <si>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</si>
  <si>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</si>
  <si>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</si>
  <si>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</si>
  <si>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</si>
  <si>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</si>
  <si>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</si>
  <si>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</si>
  <si>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</si>
  <si>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</si>
  <si>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</si>
  <si>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</si>
  <si>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</si>
  <si>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</si>
  <si>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</si>
  <si>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</si>
  <si>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</si>
  <si>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</si>
  <si>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</si>
  <si>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</si>
  <si>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</si>
  <si>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</si>
  <si>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</si>
  <si>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</si>
  <si>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</si>
  <si>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</si>
  <si>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</si>
  <si>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</si>
  <si>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</si>
  <si>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</si>
  <si>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</si>
  <si>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</si>
  <si>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</si>
  <si>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</si>
  <si>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</si>
  <si>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</si>
  <si>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</si>
  <si>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</si>
  <si>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</si>
  <si>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</si>
  <si>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</si>
  <si>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</si>
  <si>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</si>
  <si>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</si>
  <si>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</si>
  <si>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</si>
  <si>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</si>
  <si>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</si>
  <si>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</si>
  <si>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</si>
  <si>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</si>
  <si>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</si>
  <si>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</si>
  <si>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</si>
  <si>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</si>
  <si>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</si>
  <si>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</si>
  <si>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</si>
  <si>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</si>
  <si>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</si>
  <si>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</si>
  <si>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</si>
  <si>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</si>
  <si>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</si>
  <si>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</si>
  <si>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</si>
  <si>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</si>
  <si>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</si>
  <si>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</si>
  <si>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</si>
  <si>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</si>
  <si>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</si>
  <si>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</si>
  <si>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</si>
  <si>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</si>
  <si>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</si>
  <si>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</si>
  <si>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</si>
  <si>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</si>
  <si>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</si>
  <si>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</si>
  <si>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</si>
  <si>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</si>
  <si>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</si>
  <si>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</si>
  <si>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</si>
  <si>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</si>
  <si>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</si>
  <si>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</si>
  <si>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</si>
  <si>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</si>
  <si>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</si>
  <si>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</si>
  <si>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</si>
  <si>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</si>
  <si>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</si>
  <si>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</si>
  <si>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</si>
  <si>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</si>
  <si>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</si>
  <si>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</si>
  <si>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</si>
  <si>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</si>
  <si>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</si>
  <si>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</si>
  <si>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</si>
  <si>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</si>
  <si>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</si>
  <si>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</si>
  <si>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</si>
  <si>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</si>
  <si>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</si>
  <si>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</si>
  <si>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</si>
  <si>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</si>
  <si>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</si>
  <si>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</si>
  <si>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</si>
  <si>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</si>
  <si>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</si>
  <si>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</si>
  <si>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</si>
  <si>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</si>
  <si>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</si>
  <si>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</si>
  <si>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</si>
  <si>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</si>
  <si>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</si>
  <si>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</si>
  <si>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</si>
  <si>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</si>
  <si>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</si>
  <si>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</si>
  <si>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</si>
  <si>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</si>
  <si>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</si>
  <si>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</si>
  <si>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</si>
  <si>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</si>
  <si>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</si>
  <si>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</si>
  <si>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</si>
  <si>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</si>
  <si>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</si>
  <si>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</si>
  <si>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</si>
  <si>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</si>
  <si>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</si>
  <si>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</si>
  <si>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</si>
  <si>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</si>
  <si>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</si>
  <si>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</si>
  <si>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</si>
  <si>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</si>
  <si>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</si>
  <si>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</si>
  <si>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</si>
  <si>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</si>
  <si>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</si>
  <si>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</si>
  <si>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</si>
  <si>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</si>
  <si>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</si>
  <si>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</si>
  <si>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</si>
  <si>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</si>
  <si>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</si>
  <si>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</si>
  <si>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</si>
  <si>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</si>
  <si>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</si>
  <si>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</si>
  <si>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</si>
  <si>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</si>
  <si>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</si>
  <si>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</si>
  <si>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</si>
  <si>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</si>
  <si>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</si>
  <si>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</si>
  <si>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</si>
  <si>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</si>
  <si>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</si>
  <si>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</si>
  <si>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</si>
  <si>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</si>
  <si>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</si>
  <si>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</si>
  <si>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</si>
  <si>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</si>
  <si>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</si>
  <si>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</si>
  <si>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</si>
  <si>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</si>
  <si>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</si>
  <si>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</si>
  <si>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</si>
  <si>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</si>
  <si>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</si>
  <si>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</si>
  <si>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</si>
  <si>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</si>
  <si>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</si>
  <si>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</si>
  <si>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</si>
  <si>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</si>
  <si>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</si>
  <si>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</si>
  <si>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</si>
  <si>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</si>
  <si>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</si>
  <si>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</si>
  <si>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</si>
  <si>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</si>
  <si>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</si>
  <si>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</si>
  <si>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</si>
  <si>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</si>
  <si>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</si>
  <si>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</si>
  <si>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</si>
  <si>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</si>
  <si>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</si>
  <si>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</si>
  <si>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</si>
  <si>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</si>
  <si>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</si>
  <si>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</si>
  <si>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</si>
  <si>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</si>
  <si>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</si>
  <si>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</si>
  <si>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</si>
  <si>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</si>
  <si>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</si>
  <si>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</si>
  <si>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</si>
  <si>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</si>
  <si>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</si>
  <si>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</si>
  <si>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</si>
  <si>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</si>
  <si>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</si>
  <si>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</si>
  <si>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</si>
  <si>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</si>
  <si>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</si>
  <si>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</si>
  <si>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</si>
  <si>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</si>
  <si>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</si>
  <si>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</si>
  <si>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</si>
  <si>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</si>
  <si>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</si>
  <si>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</si>
  <si>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</si>
  <si>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</si>
  <si>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</si>
  <si>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</si>
  <si>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</si>
  <si>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</si>
  <si>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</si>
  <si>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</si>
  <si>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</si>
  <si>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</si>
  <si>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</si>
  <si>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</si>
  <si>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</si>
  <si>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</si>
  <si>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</si>
  <si>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</si>
  <si>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</si>
  <si>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</si>
  <si>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</si>
  <si>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</si>
  <si>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</si>
  <si>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</si>
  <si>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</si>
  <si>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</si>
  <si>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</si>
  <si>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</si>
  <si>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</si>
  <si>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</si>
  <si>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</si>
  <si>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</si>
  <si>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</si>
  <si>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</si>
  <si>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</si>
  <si>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</si>
  <si>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</si>
  <si>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</si>
  <si>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</si>
  <si>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</si>
  <si>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</si>
  <si>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</si>
  <si>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</si>
  <si>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</si>
  <si>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</si>
  <si>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</si>
  <si>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</si>
  <si>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</si>
  <si>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</si>
  <si>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</si>
  <si>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</si>
  <si>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</si>
  <si>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</si>
  <si>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</si>
  <si>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</si>
  <si>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</si>
  <si>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</si>
  <si>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</si>
  <si>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</si>
  <si>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</si>
  <si>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</si>
  <si>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</si>
  <si>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</si>
  <si>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</si>
  <si>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</si>
  <si>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</si>
  <si>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</si>
  <si>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</si>
  <si>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</si>
  <si>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</si>
  <si>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</si>
  <si>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</si>
  <si>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</si>
  <si>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</si>
  <si>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</si>
  <si>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</si>
  <si>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</si>
  <si>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</si>
  <si>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</si>
  <si>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</si>
  <si>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</si>
  <si>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</si>
  <si>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</si>
  <si>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</si>
  <si>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</si>
  <si>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</si>
  <si>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</si>
  <si>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</si>
  <si>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</si>
  <si>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</si>
  <si>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</si>
  <si>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</si>
  <si>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</si>
  <si>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</si>
  <si>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</si>
  <si>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</si>
  <si>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</si>
  <si>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</si>
  <si>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</si>
  <si>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</si>
  <si>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</si>
  <si>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</si>
  <si>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</si>
  <si>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</si>
  <si>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</si>
  <si>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</si>
  <si>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</si>
  <si>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</si>
  <si>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</si>
  <si>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</si>
  <si>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</si>
  <si>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</si>
  <si>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</si>
  <si>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</si>
  <si>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</si>
  <si>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</si>
  <si>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</si>
  <si>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</si>
  <si>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</si>
  <si>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</si>
  <si>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</si>
  <si>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</si>
  <si>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</si>
  <si>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</si>
  <si>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</si>
  <si>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</si>
  <si>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</si>
  <si>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</si>
  <si>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</si>
  <si>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</si>
  <si>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</si>
  <si>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</si>
  <si>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</si>
  <si>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</si>
  <si>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</si>
  <si>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</si>
  <si>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</si>
  <si>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</si>
  <si>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</si>
  <si>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</si>
  <si>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</si>
  <si>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</si>
  <si>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</si>
  <si>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</si>
  <si>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</si>
  <si>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</si>
  <si>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</si>
  <si>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</si>
  <si>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</si>
  <si>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</si>
  <si>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</si>
  <si>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</si>
  <si>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</si>
  <si>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</si>
  <si>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</si>
  <si>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</si>
  <si>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</si>
  <si>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</si>
  <si>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</si>
  <si>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</si>
  <si>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</si>
  <si>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</si>
  <si>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</si>
  <si>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</si>
  <si>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</si>
  <si>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</si>
  <si>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</si>
  <si>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</si>
  <si>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</si>
  <si>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</si>
  <si>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</si>
  <si>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</si>
  <si>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</si>
  <si>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</si>
  <si>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</si>
  <si>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</si>
  <si>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</si>
  <si>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</si>
  <si>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</si>
  <si>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</si>
  <si>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</si>
  <si>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</si>
  <si>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</si>
  <si>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</si>
  <si>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</si>
  <si>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</si>
  <si>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</si>
  <si>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</si>
  <si>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</si>
  <si>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</si>
  <si>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</si>
  <si>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</si>
  <si>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</si>
  <si>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</si>
  <si>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</si>
  <si>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</si>
  <si>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</si>
  <si>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</si>
  <si>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</si>
  <si>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</si>
  <si>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</si>
  <si>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</si>
  <si>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</si>
  <si>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</si>
  <si>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</si>
  <si>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</si>
  <si>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</si>
  <si>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</si>
  <si>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</si>
  <si>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</si>
  <si>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</si>
  <si>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</si>
  <si>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</si>
  <si>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</si>
  <si>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</si>
  <si>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</si>
  <si>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</si>
  <si>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</si>
  <si>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</si>
  <si>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</si>
  <si>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</si>
  <si>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</si>
  <si>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</si>
  <si>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</si>
  <si>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</si>
  <si>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</si>
  <si>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</si>
  <si>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</si>
  <si>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</si>
  <si>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</si>
  <si>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</si>
  <si>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</si>
  <si>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</si>
  <si>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</si>
  <si>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</si>
  <si>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</si>
  <si>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</si>
  <si>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</si>
  <si>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</si>
  <si>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</si>
  <si>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</si>
  <si>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</si>
  <si>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</si>
  <si>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</si>
  <si>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</si>
  <si>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</si>
  <si>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</si>
  <si>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</si>
  <si>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</si>
  <si>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</si>
  <si>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</si>
  <si>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</si>
  <si>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</si>
  <si>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</si>
  <si>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</si>
  <si>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</si>
  <si>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</si>
  <si>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</si>
  <si>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</si>
  <si>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</si>
  <si>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</si>
  <si>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</si>
  <si>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</si>
  <si>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</si>
  <si>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</si>
  <si>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</si>
  <si>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</si>
  <si>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</si>
  <si>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</si>
  <si>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</si>
  <si>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</si>
  <si>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</si>
  <si>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</si>
  <si>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</si>
  <si>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</si>
  <si>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</si>
  <si>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</si>
  <si>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</si>
  <si>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</si>
  <si>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</si>
  <si>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</si>
  <si>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</si>
  <si>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</si>
  <si>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</si>
  <si>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</si>
  <si>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</si>
  <si>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</si>
  <si>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</si>
  <si>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</si>
  <si>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</si>
  <si>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</si>
  <si>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</si>
  <si>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</si>
  <si>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</si>
  <si>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</si>
  <si>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</si>
  <si>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</si>
  <si>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</si>
  <si>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</si>
  <si>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</si>
  <si>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</si>
  <si>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</si>
  <si>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</si>
  <si>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</si>
  <si>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</si>
  <si>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</si>
  <si>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</si>
  <si>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</si>
  <si>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</si>
  <si>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</si>
  <si>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</si>
  <si>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</si>
  <si>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</si>
  <si>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</si>
  <si>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</si>
  <si>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</si>
  <si>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</si>
  <si>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</si>
  <si>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</si>
  <si>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</si>
  <si>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</si>
  <si>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</si>
  <si>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</si>
  <si>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</si>
  <si>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</si>
  <si>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</si>
  <si>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</si>
  <si>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</si>
  <si>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</si>
  <si>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</si>
  <si>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</si>
  <si>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</si>
  <si>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</si>
  <si>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</si>
  <si>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</si>
  <si>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</si>
  <si>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</si>
  <si>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</si>
  <si>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</si>
  <si>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</si>
  <si>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</si>
  <si>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</si>
  <si>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</si>
  <si>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</si>
  <si>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</si>
  <si>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</si>
  <si>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</si>
  <si>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</si>
  <si>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</si>
  <si>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</si>
  <si>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</si>
  <si>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</si>
  <si>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</si>
  <si>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</si>
  <si>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</si>
  <si>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</si>
  <si>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</si>
  <si>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</si>
  <si>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</si>
  <si>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</si>
  <si>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</si>
  <si>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</si>
  <si>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</si>
  <si>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</si>
  <si>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</si>
  <si>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</si>
  <si>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</si>
  <si>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</si>
  <si>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</si>
  <si>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</si>
  <si>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</si>
  <si>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</si>
  <si>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</si>
  <si>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</si>
  <si>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</si>
  <si>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</si>
  <si>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</si>
  <si>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</si>
  <si>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</si>
  <si>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</si>
  <si>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</si>
  <si>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</si>
  <si>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</si>
  <si>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</si>
  <si>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</si>
  <si>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</si>
  <si>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</si>
  <si>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</si>
  <si>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</si>
  <si>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</si>
  <si>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</si>
  <si>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</si>
  <si>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</si>
  <si>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</si>
  <si>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</si>
  <si>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</si>
  <si>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</si>
  <si>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</si>
  <si>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</si>
  <si>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</si>
  <si>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</si>
  <si>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</si>
  <si>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</si>
  <si>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</si>
  <si>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</si>
  <si>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</si>
  <si>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</si>
  <si>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</si>
  <si>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</si>
  <si>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</si>
  <si>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</si>
  <si>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</si>
  <si>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</si>
  <si>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</si>
  <si>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</si>
  <si>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</si>
  <si>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</si>
  <si>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</si>
  <si>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</si>
  <si>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</si>
  <si>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</si>
  <si>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</si>
  <si>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</si>
  <si>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</si>
  <si>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</si>
  <si>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</si>
  <si>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</si>
  <si>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</si>
  <si>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</si>
  <si>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</si>
  <si>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</si>
  <si>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</si>
  <si>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</si>
  <si>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</si>
  <si>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</si>
  <si>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</si>
  <si>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</si>
  <si>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</si>
  <si>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</si>
  <si>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</si>
  <si>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</si>
  <si>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</si>
  <si>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</si>
  <si>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</si>
  <si>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</si>
  <si>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</si>
  <si>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</si>
  <si>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</si>
  <si>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</si>
  <si>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</si>
  <si>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</si>
  <si>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</si>
  <si>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</si>
  <si>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</si>
  <si>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</si>
  <si>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</si>
  <si>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</si>
  <si>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</si>
  <si>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</si>
  <si>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</si>
  <si>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</si>
  <si>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</si>
  <si>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</si>
  <si>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</si>
  <si>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</si>
  <si>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</si>
  <si>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</si>
  <si>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</si>
  <si>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</si>
  <si>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</si>
  <si>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</si>
  <si>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</si>
  <si>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</si>
  <si>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</si>
  <si>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</si>
  <si>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</si>
  <si>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</si>
  <si>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</si>
  <si>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</si>
  <si>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</si>
  <si>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</si>
  <si>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</si>
  <si>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</si>
  <si>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</si>
  <si>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</si>
  <si>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</si>
  <si>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</si>
  <si>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</si>
  <si>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</si>
  <si>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</si>
  <si>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</si>
  <si>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</si>
  <si>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</si>
  <si>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</si>
  <si>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</si>
  <si>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</si>
  <si>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</si>
  <si>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</si>
  <si>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</si>
  <si>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</si>
  <si>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</si>
  <si>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</si>
  <si>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</si>
  <si>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</si>
  <si>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</si>
  <si>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</si>
  <si>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</si>
  <si>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</si>
  <si>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</si>
  <si>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</si>
  <si>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</si>
  <si>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</si>
  <si>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</si>
  <si>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</si>
  <si>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</si>
  <si>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</si>
  <si>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</si>
  <si>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</si>
  <si>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</si>
  <si>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</si>
  <si>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</si>
  <si>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</si>
  <si>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</si>
  <si>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</si>
  <si>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</si>
  <si>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</si>
  <si>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</si>
  <si>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</si>
  <si>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</si>
  <si>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</si>
  <si>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</si>
  <si>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</si>
  <si>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</si>
  <si>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</si>
  <si>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</si>
  <si>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</si>
  <si>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</si>
  <si>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</si>
  <si>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</si>
  <si>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</si>
  <si>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</si>
  <si>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</si>
  <si>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</si>
  <si>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</si>
  <si>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</si>
  <si>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</si>
  <si>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</si>
  <si>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</si>
  <si>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</si>
  <si>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</si>
  <si>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</si>
  <si>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</si>
  <si>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</si>
  <si>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</si>
  <si>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</si>
  <si>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</si>
  <si>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</si>
  <si>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</si>
  <si>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</si>
  <si>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</si>
  <si>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</si>
  <si>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</si>
  <si>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</si>
  <si>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</si>
  <si>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</si>
  <si>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</si>
  <si>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</si>
  <si>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</si>
  <si>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</si>
  <si>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</si>
  <si>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</si>
  <si>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</si>
  <si>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</si>
  <si>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</si>
  <si>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</si>
  <si>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</si>
  <si>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</si>
  <si>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</si>
  <si>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</si>
  <si>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</si>
  <si>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</si>
  <si>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</si>
  <si>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</si>
  <si>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</si>
  <si>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</si>
  <si>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</si>
  <si>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</si>
  <si>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</si>
  <si>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</si>
  <si>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</si>
  <si>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</si>
  <si>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</si>
  <si>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</si>
  <si>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</si>
  <si>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</si>
  <si>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</si>
  <si>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</si>
  <si>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</si>
  <si>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</si>
  <si>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</si>
  <si>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</si>
  <si>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</si>
  <si>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</si>
  <si>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</si>
  <si>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</si>
  <si>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</si>
  <si>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</si>
  <si>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</si>
  <si>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</si>
  <si>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</si>
  <si>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</si>
  <si>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</si>
  <si>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</si>
  <si>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</si>
  <si>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</si>
  <si>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</si>
  <si>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</si>
  <si>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</si>
  <si>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</si>
  <si>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</si>
  <si>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</si>
  <si>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</si>
  <si>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</si>
  <si>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</si>
  <si>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</si>
  <si>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</si>
  <si>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</si>
  <si>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</si>
  <si>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</si>
  <si>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</si>
  <si>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</si>
  <si>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</si>
  <si>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</si>
  <si>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</si>
  <si>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</si>
  <si>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</si>
  <si>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</si>
  <si>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</si>
  <si>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</si>
  <si>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</si>
  <si>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</si>
  <si>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</si>
  <si>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</si>
  <si>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</si>
  <si>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</si>
  <si>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</si>
  <si>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</si>
  <si>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</si>
  <si>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</si>
  <si>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</si>
  <si>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</si>
  <si>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</si>
  <si>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</si>
  <si>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</si>
  <si>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</si>
  <si>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</si>
  <si>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</si>
  <si>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</si>
  <si>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</si>
  <si>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</si>
  <si>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</si>
  <si>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</si>
  <si>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</si>
  <si>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</si>
  <si>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</si>
  <si>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</si>
  <si>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</si>
  <si>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</si>
  <si>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</si>
  <si>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</si>
  <si>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</si>
  <si>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</si>
  <si>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</si>
  <si>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</si>
  <si>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</si>
  <si>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</si>
  <si>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</si>
  <si>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</si>
  <si>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</si>
  <si>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</si>
  <si>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</si>
  <si>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</si>
  <si>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</si>
  <si>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</si>
  <si>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</si>
  <si>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</si>
  <si>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</si>
  <si>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</si>
  <si>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</si>
  <si>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</si>
  <si>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</si>
  <si>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</si>
  <si>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</si>
  <si>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</si>
  <si>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</si>
  <si>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</si>
  <si>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</si>
  <si>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</si>
  <si>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</si>
  <si>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</si>
  <si>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</si>
  <si>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</si>
  <si>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</si>
  <si>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</si>
  <si>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</si>
  <si>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</si>
  <si>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</si>
  <si>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</si>
  <si>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</si>
  <si>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</si>
  <si>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</si>
  <si>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</si>
  <si>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</si>
  <si>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</si>
  <si>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</si>
  <si>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</si>
  <si>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</si>
  <si>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</si>
  <si>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</si>
  <si>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</si>
  <si>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</si>
  <si>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</si>
  <si>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</si>
  <si>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</si>
  <si>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</si>
  <si>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</si>
  <si>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</si>
  <si>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</si>
  <si>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</si>
  <si>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</si>
  <si>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</si>
  <si>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</si>
  <si>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</si>
  <si>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</si>
  <si>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</si>
  <si>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</si>
  <si>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</si>
  <si>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</si>
  <si>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</si>
  <si>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</si>
  <si>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</si>
  <si>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</si>
  <si>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</si>
  <si>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</si>
  <si>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</si>
  <si>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</si>
  <si>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</si>
  <si>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</si>
  <si>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</si>
  <si>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</si>
  <si>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</si>
  <si>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</si>
  <si>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</si>
  <si>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</si>
  <si>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</si>
  <si>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</si>
  <si>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</si>
  <si>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</si>
  <si>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</si>
  <si>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</si>
  <si>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</si>
  <si>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</si>
  <si>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</si>
  <si>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</si>
  <si>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</si>
  <si>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</si>
  <si>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</si>
  <si>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</si>
  <si>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</si>
  <si>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</si>
  <si>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</si>
  <si>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</si>
  <si>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</si>
  <si>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</si>
  <si>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</si>
  <si>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</si>
  <si>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</si>
  <si>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</si>
  <si>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</si>
  <si>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</si>
  <si>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</si>
  <si>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</si>
  <si>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</si>
  <si>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</si>
  <si>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</si>
  <si>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</si>
  <si>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</si>
  <si>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</si>
  <si>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</si>
  <si>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</si>
  <si>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</si>
  <si>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</si>
  <si>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</si>
  <si>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</si>
  <si>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</si>
  <si>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</si>
  <si>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</si>
  <si>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</si>
  <si>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</si>
  <si>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</si>
  <si>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</si>
  <si>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</si>
  <si>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</si>
  <si>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</si>
  <si>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</si>
  <si>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</si>
  <si>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</si>
  <si>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</si>
  <si>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</si>
  <si>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</si>
  <si>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</si>
  <si>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</si>
  <si>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</si>
  <si>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</si>
  <si>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</si>
  <si>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</si>
  <si>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</si>
  <si>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</si>
  <si>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</si>
  <si>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</si>
  <si>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</si>
  <si>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</si>
  <si>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</si>
  <si>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</si>
  <si>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</si>
  <si>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</si>
  <si>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</si>
  <si>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</si>
  <si>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</si>
  <si>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</si>
  <si>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</si>
  <si>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</si>
  <si>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</si>
  <si>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</si>
  <si>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</si>
  <si>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</si>
  <si>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</si>
  <si>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</si>
  <si>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</si>
  <si>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</si>
  <si>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</si>
  <si>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</si>
  <si>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</si>
  <si>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</si>
  <si>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</si>
  <si>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</si>
  <si>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</si>
  <si>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</si>
  <si>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</si>
  <si>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</si>
  <si>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</si>
  <si>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</si>
  <si>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</si>
  <si>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</si>
  <si>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</si>
  <si>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</si>
  <si>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</si>
  <si>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</si>
  <si>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</si>
  <si>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</si>
  <si>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</si>
  <si>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</si>
  <si>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</si>
  <si>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</si>
  <si>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</si>
  <si>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</si>
  <si>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</si>
  <si>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</si>
  <si>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</si>
  <si>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</si>
  <si>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</si>
  <si>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</si>
  <si>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</si>
  <si>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</si>
  <si>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</si>
  <si>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</si>
  <si>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</si>
  <si>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</si>
  <si>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</si>
  <si>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</si>
  <si>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</si>
  <si>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</si>
  <si>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</si>
  <si>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</si>
  <si>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</si>
  <si>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</si>
  <si>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</si>
  <si>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</si>
  <si>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</si>
  <si>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</si>
  <si>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</si>
  <si>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</si>
  <si>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</si>
  <si>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</si>
  <si>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</si>
  <si>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</si>
  <si>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</si>
  <si>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</si>
  <si>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</si>
  <si>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</si>
  <si>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</si>
  <si>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</si>
  <si>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</si>
  <si>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</si>
  <si>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</si>
  <si>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</si>
  <si>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</si>
  <si>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</si>
  <si>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</si>
  <si>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</si>
  <si>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</si>
  <si>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</si>
  <si>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</si>
  <si>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</si>
  <si>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</si>
  <si>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</si>
  <si>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</si>
  <si>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</si>
  <si>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</si>
  <si>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</si>
  <si>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</si>
  <si>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</si>
  <si>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</si>
  <si>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</si>
  <si>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</si>
  <si>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</si>
  <si>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</si>
  <si>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</si>
  <si>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</si>
  <si>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</si>
  <si>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</si>
  <si>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</si>
  <si>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</si>
  <si>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</si>
  <si>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</si>
  <si>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</si>
  <si>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</si>
  <si>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</si>
  <si>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</si>
  <si>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</si>
  <si>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</si>
  <si>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</si>
  <si>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</si>
  <si>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</si>
  <si>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</si>
  <si>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</si>
  <si>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</si>
  <si>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</si>
  <si>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</si>
  <si>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</si>
  <si>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</si>
  <si>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</si>
  <si>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</si>
  <si>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</si>
  <si>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</si>
  <si>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</si>
  <si>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</si>
  <si>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</si>
  <si>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</si>
  <si>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</si>
  <si>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</si>
  <si>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</si>
  <si>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</si>
  <si>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</si>
  <si>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</si>
  <si>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</si>
  <si>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</si>
  <si>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</si>
  <si>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</si>
  <si>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</si>
  <si>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</si>
  <si>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</si>
  <si>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</si>
  <si>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</si>
  <si>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</si>
  <si>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</si>
  <si>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</si>
  <si>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</si>
  <si>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</si>
  <si>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</si>
  <si>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</si>
  <si>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</si>
  <si>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</si>
  <si>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</si>
  <si>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</si>
  <si>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</si>
  <si>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</si>
  <si>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</si>
  <si>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</si>
  <si>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</si>
  <si>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</si>
  <si>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</si>
  <si>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</si>
  <si>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</si>
  <si>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</si>
  <si>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</si>
  <si>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</si>
  <si>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</si>
  <si>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</si>
  <si>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</si>
  <si>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</si>
  <si>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</si>
  <si>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</si>
  <si>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</si>
  <si>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</si>
  <si>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</si>
  <si>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</si>
  <si>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</si>
  <si>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</si>
  <si>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</si>
  <si>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</si>
  <si>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</si>
  <si>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</si>
  <si>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</si>
  <si>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</si>
  <si>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</si>
  <si>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</si>
  <si>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</si>
  <si>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</si>
  <si>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</si>
  <si>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</si>
  <si>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</si>
  <si>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</si>
  <si>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</si>
  <si>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</si>
  <si>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</si>
  <si>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</si>
  <si>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</si>
  <si>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</si>
  <si>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</si>
  <si>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</si>
  <si>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</si>
  <si>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</si>
  <si>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</si>
  <si>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</si>
  <si>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</si>
  <si>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</si>
  <si>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</si>
  <si>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</si>
  <si>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</si>
  <si>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</si>
  <si>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</si>
  <si>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</si>
  <si>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</si>
  <si>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</si>
  <si>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</si>
  <si>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</si>
  <si>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</si>
  <si>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</si>
  <si>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</si>
  <si>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</si>
  <si>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</si>
  <si>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</si>
  <si>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</si>
  <si>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</si>
  <si>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</si>
  <si>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</si>
  <si>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</si>
  <si>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</si>
  <si>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</si>
  <si>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</si>
  <si>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</si>
  <si>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</si>
  <si>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</si>
  <si>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</si>
  <si>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</si>
  <si>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</si>
  <si>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</si>
  <si>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</si>
  <si>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</si>
  <si>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</si>
  <si>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</si>
  <si>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</si>
  <si>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</si>
  <si>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</si>
  <si>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</si>
  <si>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</si>
  <si>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</si>
  <si>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</si>
  <si>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</si>
  <si>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</si>
  <si>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</si>
  <si>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</si>
  <si>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</si>
  <si>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</si>
  <si>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</si>
  <si>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</si>
  <si>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</si>
  <si>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</si>
  <si>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</si>
  <si>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</si>
  <si>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</si>
  <si>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</si>
  <si>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</si>
  <si>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</si>
  <si>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</si>
  <si>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</si>
  <si>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</si>
  <si>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</si>
  <si>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</si>
  <si>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</si>
  <si>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</si>
  <si>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</si>
  <si>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</si>
  <si>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</si>
  <si>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</si>
  <si>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</si>
  <si>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</si>
  <si>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</si>
  <si>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</si>
  <si>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</si>
  <si>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</si>
  <si>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</si>
  <si>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</si>
  <si>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</si>
  <si>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</si>
  <si>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</si>
  <si>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</si>
  <si>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</si>
  <si>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</si>
  <si>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</si>
  <si>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</si>
  <si>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</si>
  <si>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</si>
  <si>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</si>
  <si>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</si>
  <si>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</si>
  <si>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</si>
  <si>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</si>
  <si>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</si>
  <si>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</si>
  <si>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</si>
  <si>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</si>
  <si>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</si>
  <si>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</si>
  <si>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</si>
  <si>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</si>
  <si>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</si>
  <si>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</si>
  <si>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</si>
  <si>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</si>
  <si>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</si>
  <si>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</si>
  <si>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</si>
  <si>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</si>
  <si>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</si>
  <si>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</si>
  <si>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</si>
  <si>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</si>
  <si>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</si>
  <si>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</si>
  <si>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</si>
  <si>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</si>
  <si>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</si>
  <si>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</si>
  <si>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</si>
  <si>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</si>
  <si>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</si>
  <si>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</si>
  <si>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</si>
  <si>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</si>
  <si>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</si>
  <si>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</si>
  <si>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</si>
  <si>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</si>
  <si>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</si>
  <si>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</si>
  <si>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</si>
  <si>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</si>
  <si>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</si>
  <si>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</si>
  <si>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</si>
  <si>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</si>
  <si>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</si>
  <si>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</si>
  <si>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</si>
  <si>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</si>
  <si>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</si>
  <si>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</si>
  <si>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</si>
  <si>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</si>
  <si>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</si>
  <si>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</si>
  <si>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</si>
  <si>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</si>
  <si>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</si>
  <si>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</si>
  <si>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</si>
  <si>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</si>
  <si>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</si>
  <si>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</si>
  <si>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</si>
  <si>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</si>
  <si>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</si>
  <si>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</si>
  <si>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</si>
  <si>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</si>
  <si>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</si>
  <si>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</si>
  <si>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</si>
  <si>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</si>
  <si>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</si>
  <si>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</si>
  <si>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</si>
  <si>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</si>
  <si>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</si>
  <si>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</si>
  <si>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</si>
  <si>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</si>
  <si>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</si>
  <si>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</si>
  <si>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</si>
  <si>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</si>
  <si>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</si>
  <si>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</si>
  <si>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</si>
  <si>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</si>
  <si>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</si>
  <si>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</si>
  <si>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</si>
  <si>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</si>
  <si>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</si>
  <si>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</si>
  <si>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</si>
  <si>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</si>
  <si>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</si>
  <si>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</si>
  <si>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</si>
  <si>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</si>
  <si>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</si>
  <si>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</si>
  <si>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</si>
  <si>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</si>
  <si>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</si>
  <si>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</si>
  <si>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</si>
  <si>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</si>
  <si>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</si>
  <si>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</si>
  <si>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</si>
  <si>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</si>
  <si>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</si>
  <si>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</si>
  <si>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</si>
  <si>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</si>
  <si>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</si>
  <si>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</si>
  <si>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</si>
  <si>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</si>
  <si>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</si>
  <si>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</si>
  <si>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</si>
  <si>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</si>
  <si>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</si>
  <si>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</si>
  <si>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</si>
  <si>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</si>
  <si>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</si>
  <si>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</si>
  <si>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</si>
  <si>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</si>
  <si>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</si>
  <si>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</si>
  <si>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</si>
  <si>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</si>
  <si>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</si>
  <si>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</si>
  <si>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</si>
  <si>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</si>
  <si>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</si>
  <si>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</si>
  <si>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</si>
  <si>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</si>
  <si>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</si>
  <si>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</si>
  <si>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</si>
  <si>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</si>
  <si>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</si>
  <si>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</si>
  <si>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</si>
  <si>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</si>
  <si>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</si>
  <si>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</si>
  <si>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</si>
  <si>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</si>
  <si>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</si>
  <si>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</si>
  <si>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</si>
  <si>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</si>
  <si>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</si>
  <si>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</si>
  <si>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</si>
  <si>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</si>
  <si>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</si>
  <si>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</si>
  <si>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</si>
  <si>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</si>
  <si>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</si>
  <si>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</si>
  <si>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</si>
  <si>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</si>
  <si>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</si>
  <si>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</si>
  <si>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</si>
  <si>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</si>
  <si>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</si>
  <si>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</si>
  <si>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</si>
  <si>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</si>
  <si>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</si>
  <si>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</si>
  <si>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</si>
  <si>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</si>
  <si>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</si>
  <si>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</si>
  <si>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</si>
  <si>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</si>
  <si>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</si>
  <si>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</si>
  <si>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</si>
  <si>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</si>
  <si>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</si>
  <si>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</si>
  <si>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</si>
  <si>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</si>
  <si>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</si>
  <si>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</si>
  <si>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</si>
  <si>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</si>
  <si>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</si>
  <si>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</si>
  <si>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</si>
  <si>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</si>
  <si>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</si>
  <si>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</si>
  <si>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</si>
  <si>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</si>
  <si>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</si>
  <si>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</si>
  <si>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</si>
  <si>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</si>
  <si>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</si>
  <si>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</si>
  <si>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</si>
  <si>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</si>
  <si>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</si>
  <si>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</si>
  <si>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</si>
  <si>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</si>
  <si>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</si>
  <si>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</si>
  <si>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</si>
  <si>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</si>
  <si>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</si>
  <si>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</si>
  <si>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</si>
  <si>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</si>
  <si>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</si>
  <si>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</si>
  <si>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</si>
  <si>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</si>
  <si>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</si>
  <si>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</si>
  <si>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</si>
  <si>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</si>
  <si>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</si>
  <si>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</si>
  <si>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</si>
  <si>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</si>
  <si>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</si>
  <si>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</si>
  <si>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</si>
  <si>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</si>
  <si>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</si>
  <si>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</si>
  <si>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</si>
  <si>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</si>
  <si>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</si>
  <si>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</si>
  <si>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</si>
  <si>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</si>
  <si>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</si>
  <si>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</si>
  <si>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</si>
  <si>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</si>
  <si>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</si>
  <si>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</si>
  <si>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</si>
  <si>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</si>
  <si>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</si>
  <si>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</si>
  <si>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</si>
  <si>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</si>
  <si>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</si>
  <si>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</si>
  <si>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</si>
  <si>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</si>
  <si>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</si>
  <si>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</si>
  <si>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</si>
  <si>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</si>
  <si>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</si>
  <si>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</si>
  <si>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</si>
  <si>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</si>
  <si>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</si>
  <si>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</si>
  <si>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</si>
  <si>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</si>
  <si>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</si>
  <si>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</si>
  <si>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</si>
  <si>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</si>
  <si>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</si>
  <si>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</si>
  <si>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</si>
  <si>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</si>
  <si>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</si>
  <si>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</si>
  <si>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</si>
  <si>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</si>
  <si>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</si>
  <si>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</si>
  <si>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</si>
  <si>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</si>
  <si>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</si>
  <si>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</si>
  <si>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</si>
  <si>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</si>
  <si>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</si>
  <si>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</si>
  <si>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</si>
  <si>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</si>
  <si>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</si>
  <si>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</si>
  <si>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</si>
  <si>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</si>
  <si>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</si>
  <si>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</si>
  <si>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</si>
  <si>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</si>
  <si>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</si>
  <si>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</si>
  <si>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</si>
  <si>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</si>
  <si>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</si>
  <si>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</si>
  <si>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</si>
  <si>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</si>
  <si>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</si>
  <si>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</si>
  <si>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</si>
  <si>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</si>
  <si>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</si>
  <si>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</si>
  <si>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</si>
  <si>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</si>
  <si>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</si>
  <si>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</si>
  <si>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</si>
  <si>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</si>
  <si>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</si>
  <si>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</si>
  <si>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</si>
  <si>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</si>
  <si>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</si>
  <si>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</si>
  <si>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</si>
  <si>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</si>
  <si>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</si>
  <si>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</si>
  <si>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</si>
  <si>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</si>
  <si>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</si>
  <si>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</si>
  <si>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</si>
  <si>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</si>
  <si>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</si>
  <si>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</si>
  <si>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</si>
  <si>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</si>
  <si>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</si>
  <si>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</si>
  <si>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</si>
  <si>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</si>
  <si>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</si>
  <si>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</si>
  <si>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</si>
  <si>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</si>
  <si>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</si>
  <si>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</si>
  <si>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</si>
  <si>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</si>
  <si>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</si>
  <si>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</si>
  <si>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</si>
  <si>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</si>
  <si>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</si>
  <si>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</si>
  <si>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</si>
  <si>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</si>
  <si>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</si>
  <si>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</si>
  <si>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</si>
  <si>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</si>
  <si>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</si>
  <si>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</si>
  <si>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</si>
  <si>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</si>
  <si>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</si>
  <si>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</si>
  <si>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</si>
  <si>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</si>
  <si>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</si>
  <si>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</si>
  <si>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</si>
  <si>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</si>
  <si>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</si>
  <si>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</si>
  <si>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</si>
  <si>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</si>
  <si>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</si>
  <si>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</si>
  <si>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</si>
  <si>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</si>
  <si>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</si>
  <si>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</si>
  <si>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</si>
  <si>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</si>
  <si>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</si>
  <si>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</si>
  <si>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</si>
  <si>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</si>
  <si>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</si>
  <si>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</si>
  <si>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</si>
  <si>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</si>
  <si>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</si>
  <si>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</si>
  <si>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</si>
  <si>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</si>
  <si>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</si>
  <si>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</si>
  <si>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</si>
  <si>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</si>
  <si>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</si>
  <si>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</si>
  <si>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</si>
  <si>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</si>
  <si>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</si>
  <si>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</si>
  <si>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</si>
  <si>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</si>
  <si>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</si>
  <si>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</si>
  <si>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</si>
  <si>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</si>
  <si>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</si>
  <si>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</si>
  <si>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</si>
  <si>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</si>
  <si>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</si>
  <si>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</si>
  <si>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</si>
  <si>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</si>
  <si>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</si>
  <si>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</si>
  <si>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</si>
  <si>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</si>
  <si>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</si>
  <si>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</si>
  <si>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</si>
  <si>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</si>
  <si>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</si>
  <si>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</si>
  <si>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</si>
  <si>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</si>
  <si>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</si>
  <si>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</si>
  <si>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</si>
  <si>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</si>
  <si>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</si>
  <si>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</si>
  <si>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</si>
  <si>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</si>
  <si>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</si>
  <si>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</si>
  <si>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</si>
  <si>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</si>
  <si>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</si>
  <si>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</si>
  <si>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</si>
  <si>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</si>
  <si>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</si>
  <si>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</si>
  <si>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</si>
  <si>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</si>
  <si>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</si>
  <si>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</si>
  <si>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</si>
  <si>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</si>
  <si>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</si>
  <si>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</si>
  <si>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</si>
  <si>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</si>
  <si>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</si>
  <si>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</si>
  <si>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</si>
  <si>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</si>
  <si>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</si>
  <si>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</si>
  <si>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</si>
  <si>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</si>
  <si>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</si>
  <si>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</si>
  <si>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</si>
  <si>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</si>
  <si>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</si>
  <si>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</si>
  <si>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</si>
  <si>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</si>
  <si>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</si>
  <si>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</si>
  <si>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</si>
  <si>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</si>
  <si>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</si>
  <si>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</si>
  <si>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</si>
  <si>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</si>
  <si>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</si>
  <si>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</si>
  <si>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</si>
  <si>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</si>
  <si>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</si>
  <si>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</si>
  <si>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</si>
  <si>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</si>
  <si>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</si>
  <si>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</si>
  <si>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</si>
  <si>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</si>
  <si>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</si>
  <si>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</si>
  <si>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</si>
  <si>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</si>
  <si>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</si>
  <si>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</si>
  <si>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</si>
  <si>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</si>
  <si>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</si>
  <si>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</si>
  <si>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</si>
  <si>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</si>
  <si>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</si>
  <si>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</si>
  <si>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</si>
  <si>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</si>
  <si>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</si>
  <si>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</si>
  <si>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</si>
  <si>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</si>
  <si>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</si>
  <si>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</si>
  <si>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</si>
  <si>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</si>
  <si>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</si>
  <si>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</si>
  <si>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</si>
  <si>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</si>
  <si>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</si>
  <si>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</si>
  <si>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</si>
  <si>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</si>
  <si>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</si>
  <si>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</si>
  <si>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</si>
  <si>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</si>
  <si>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</si>
  <si>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</si>
  <si>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</si>
  <si>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</si>
  <si>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</si>
  <si>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</si>
  <si>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</si>
  <si>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</si>
  <si>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</si>
  <si>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</si>
  <si>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</si>
  <si>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</si>
  <si>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</si>
  <si>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</si>
  <si>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</si>
  <si>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</si>
  <si>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</si>
  <si>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</si>
  <si>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</si>
  <si>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</si>
  <si>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</si>
  <si>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</si>
  <si>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</si>
  <si>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</si>
  <si>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</si>
  <si>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</si>
  <si>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</si>
  <si>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</si>
  <si>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</si>
  <si>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</si>
  <si>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</si>
  <si>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</si>
  <si>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</si>
  <si>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</si>
  <si>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</si>
  <si>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</si>
  <si>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</si>
  <si>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</si>
  <si>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</si>
  <si>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</si>
  <si>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</si>
  <si>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</si>
  <si>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</si>
  <si>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</si>
  <si>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</si>
  <si>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</si>
  <si>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</si>
  <si>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</si>
  <si>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</si>
  <si>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</si>
  <si>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</si>
  <si>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</si>
  <si>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</si>
  <si>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</si>
  <si>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</si>
  <si>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</si>
  <si>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</si>
  <si>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</si>
  <si>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</si>
  <si>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</si>
  <si>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</si>
  <si>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</si>
  <si>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</si>
  <si>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</si>
  <si>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</si>
  <si>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</si>
  <si>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</si>
  <si>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</si>
  <si>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</si>
  <si>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</si>
  <si>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</si>
  <si>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</si>
  <si>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</si>
  <si>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</si>
  <si>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</si>
  <si>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</si>
  <si>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</si>
  <si>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</si>
  <si>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</si>
  <si>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</si>
  <si>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</si>
  <si>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</si>
  <si>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</si>
  <si>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</si>
  <si>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</si>
  <si>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</si>
  <si>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</si>
  <si>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</si>
  <si>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</si>
  <si>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</si>
  <si>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</si>
  <si>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</si>
  <si>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</si>
  <si>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</si>
  <si>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</si>
  <si>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</si>
  <si>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</si>
  <si>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</si>
  <si>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</si>
  <si>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</si>
  <si>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</si>
  <si>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</si>
  <si>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</si>
  <si>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</si>
  <si>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</si>
  <si>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</si>
  <si>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</si>
  <si>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</si>
  <si>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</si>
  <si>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</si>
  <si>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</si>
  <si>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</si>
  <si>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</si>
  <si>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</si>
  <si>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</si>
  <si>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</si>
  <si>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</si>
  <si>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</si>
  <si>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</si>
  <si>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</si>
  <si>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</si>
  <si>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</si>
  <si>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</si>
  <si>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</si>
  <si>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</si>
  <si>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</si>
  <si>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</si>
  <si>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</si>
  <si>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</si>
  <si>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</si>
  <si>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</si>
  <si>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</si>
  <si>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</si>
  <si>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</si>
  <si>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</si>
  <si>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</si>
  <si>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</si>
  <si>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</si>
  <si>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</si>
  <si>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</si>
  <si>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</si>
  <si>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</si>
  <si>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</si>
  <si>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</si>
  <si>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</si>
  <si>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</si>
  <si>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</si>
  <si>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</si>
  <si>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</si>
  <si>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</si>
  <si>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</si>
  <si>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</si>
  <si>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</si>
  <si>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</si>
  <si>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</si>
  <si>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</si>
  <si>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</si>
  <si>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</si>
  <si>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</si>
  <si>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</si>
  <si>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</si>
  <si>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</si>
  <si>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</si>
  <si>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</si>
  <si>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</si>
  <si>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</si>
  <si>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</si>
  <si>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</si>
  <si>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</si>
  <si>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</si>
  <si>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</si>
  <si>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</si>
  <si>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</si>
  <si>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</si>
  <si>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</si>
  <si>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</si>
  <si>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</si>
  <si>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</si>
  <si>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</si>
  <si>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</si>
  <si>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</si>
  <si>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</si>
  <si>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</si>
  <si>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</si>
  <si>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</si>
  <si>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</si>
  <si>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</si>
  <si>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</si>
  <si>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</si>
  <si>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</si>
  <si>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</si>
  <si>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</si>
  <si>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</si>
  <si>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</si>
  <si>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</si>
  <si>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</si>
  <si>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</si>
  <si>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</si>
  <si>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</si>
  <si>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</si>
  <si>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</si>
  <si>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</si>
  <si>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</si>
  <si>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</si>
  <si>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</si>
  <si>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</si>
  <si>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</si>
  <si>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</si>
  <si>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</si>
  <si>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</si>
  <si>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</si>
  <si>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</si>
  <si>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</si>
  <si>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</si>
  <si>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</si>
  <si>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</si>
  <si>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</si>
  <si>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</si>
  <si>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</si>
  <si>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</si>
  <si>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</si>
  <si>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</si>
  <si>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</si>
  <si>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</si>
  <si>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</si>
  <si>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</si>
  <si>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</si>
  <si>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</si>
  <si>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</si>
  <si>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</si>
  <si>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</si>
  <si>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</si>
  <si>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</si>
  <si>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</si>
  <si>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</si>
  <si>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</si>
  <si>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</si>
  <si>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</si>
  <si>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</si>
  <si>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</si>
  <si>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</si>
  <si>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</si>
  <si>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</si>
  <si>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</si>
  <si>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</si>
  <si>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</si>
  <si>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</si>
  <si>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</si>
  <si>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</si>
  <si>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</si>
  <si>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</si>
  <si>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</si>
  <si>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</si>
  <si>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</si>
  <si>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</si>
  <si>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</si>
  <si>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</si>
  <si>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</si>
  <si>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</si>
  <si>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</si>
  <si>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</si>
  <si>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</si>
  <si>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</si>
  <si>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</si>
  <si>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</si>
  <si>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</si>
  <si>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</si>
  <si>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</si>
  <si>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</si>
  <si>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</si>
  <si>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</si>
  <si>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</si>
  <si>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</si>
  <si>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</si>
  <si>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</si>
  <si>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</si>
  <si>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</si>
  <si>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</si>
  <si>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</si>
  <si>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</si>
  <si>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</si>
  <si>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</si>
  <si>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</si>
  <si>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</si>
  <si>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</si>
  <si>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</si>
  <si>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</si>
  <si>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</si>
  <si>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</si>
  <si>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</si>
  <si>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</si>
  <si>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</si>
  <si>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</si>
  <si>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</si>
  <si>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</si>
  <si>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</si>
  <si>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</si>
  <si>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</si>
  <si>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</si>
  <si>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</si>
  <si>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</si>
  <si>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</si>
  <si>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</si>
  <si>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</si>
  <si>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</si>
  <si>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</si>
  <si>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</si>
  <si>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</si>
  <si>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</si>
  <si>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</si>
  <si>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</si>
  <si>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</si>
  <si>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</si>
  <si>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</si>
  <si>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</si>
  <si>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</si>
  <si>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</si>
  <si>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</si>
  <si>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</si>
  <si>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</si>
  <si>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</si>
  <si>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</si>
  <si>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</si>
  <si>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</si>
  <si>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</si>
  <si>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</si>
  <si>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</si>
  <si>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</si>
  <si>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</si>
  <si>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</si>
  <si>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</si>
  <si>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</si>
  <si>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</si>
  <si>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</si>
  <si>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</si>
  <si>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</si>
  <si>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</si>
  <si>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</si>
  <si>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</si>
  <si>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</si>
  <si>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</si>
  <si>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</si>
  <si>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</si>
  <si>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</si>
  <si>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</si>
  <si>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</si>
  <si>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</si>
  <si>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</si>
  <si>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</si>
  <si>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</si>
  <si>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</si>
  <si>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</si>
  <si>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</si>
  <si>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</si>
  <si>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</si>
  <si>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</si>
  <si>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</si>
  <si>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</si>
  <si>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</si>
  <si>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</si>
  <si>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</si>
  <si>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</si>
  <si>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</si>
  <si>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</si>
  <si>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</si>
  <si>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</si>
  <si>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</si>
  <si>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</si>
  <si>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</si>
  <si>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</si>
  <si>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</si>
  <si>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</si>
  <si>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</si>
  <si>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</si>
  <si>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</si>
  <si>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</si>
  <si>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</si>
  <si>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</si>
  <si>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</si>
  <si>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</si>
  <si>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</si>
  <si>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</si>
  <si>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</si>
  <si>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</si>
  <si>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</si>
  <si>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</si>
  <si>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</si>
  <si>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</si>
  <si>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</si>
  <si>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</si>
  <si>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</si>
  <si>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</si>
  <si>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</si>
  <si>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</si>
  <si>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</si>
  <si>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</si>
  <si>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</si>
  <si>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</si>
  <si>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</si>
  <si>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</si>
  <si>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</si>
  <si>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</si>
  <si>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</si>
  <si>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</si>
  <si>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</si>
  <si>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</si>
  <si>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</si>
  <si>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</si>
  <si>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</si>
  <si>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</si>
  <si>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</si>
  <si>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</si>
  <si>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</si>
  <si>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</si>
  <si>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</si>
  <si>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</si>
  <si>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</si>
  <si>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</si>
  <si>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</si>
  <si>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</si>
  <si>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</si>
  <si>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</si>
  <si>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</si>
  <si>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</si>
  <si>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</si>
  <si>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</si>
  <si>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</si>
  <si>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</si>
  <si>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</si>
  <si>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</si>
  <si>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</si>
  <si>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</si>
  <si>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</si>
  <si>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</si>
  <si>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</si>
  <si>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</si>
  <si>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</si>
  <si>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</si>
  <si>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</si>
  <si>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</si>
  <si>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</si>
  <si>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</si>
  <si>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</si>
  <si>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</si>
  <si>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</si>
  <si>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</si>
  <si>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</si>
  <si>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</si>
  <si>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</si>
  <si>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</si>
  <si>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</si>
  <si>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</si>
  <si>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</si>
  <si>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</si>
  <si>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</si>
  <si>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</si>
  <si>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</si>
  <si>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</si>
  <si>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</si>
  <si>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</si>
  <si>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</si>
  <si>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</si>
  <si>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</si>
  <si>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</si>
  <si>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</si>
  <si>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</si>
  <si>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</si>
  <si>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</si>
  <si>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</si>
  <si>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</si>
  <si>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</si>
  <si>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</si>
  <si>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</si>
  <si>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</si>
  <si>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</si>
  <si>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</si>
  <si>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</si>
  <si>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</si>
  <si>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</si>
  <si>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</si>
  <si>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</si>
  <si>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</si>
  <si>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</si>
  <si>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</si>
  <si>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</si>
  <si>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</si>
  <si>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</si>
  <si>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</si>
  <si>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</si>
  <si>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</si>
  <si>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</si>
  <si>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</si>
  <si>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</si>
  <si>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</si>
  <si>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</si>
  <si>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</si>
  <si>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</si>
  <si>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</si>
  <si>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</si>
  <si>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</si>
  <si>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</si>
  <si>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</si>
  <si>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</si>
  <si>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</si>
  <si>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</si>
  <si>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</si>
  <si>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</si>
  <si>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</si>
  <si>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</si>
  <si>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</si>
  <si>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</si>
  <si>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</si>
  <si>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</si>
  <si>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</si>
  <si>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</si>
  <si>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</si>
  <si>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</si>
  <si>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</si>
  <si>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</si>
  <si>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</si>
  <si>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</si>
  <si>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</si>
  <si>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</si>
  <si>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</si>
  <si>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</si>
  <si>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</si>
  <si>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</si>
  <si>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</si>
  <si>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</si>
  <si>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</si>
  <si>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</si>
  <si>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</si>
  <si>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</si>
  <si>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</si>
  <si>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</si>
  <si>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</si>
  <si>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</si>
  <si>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</si>
  <si>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</si>
  <si>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</si>
  <si>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</si>
  <si>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</si>
  <si>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</si>
  <si>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</si>
  <si>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</si>
  <si>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</si>
  <si>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</si>
  <si>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</si>
  <si>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</si>
  <si>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</si>
  <si>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</si>
  <si>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</si>
  <si>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</si>
  <si>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</si>
  <si>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</si>
  <si>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</si>
  <si>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</si>
  <si>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</si>
  <si>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</si>
  <si>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</si>
  <si>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</si>
  <si>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</si>
  <si>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</si>
  <si>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</si>
  <si>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</si>
  <si>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</si>
  <si>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</si>
  <si>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</si>
  <si>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</si>
  <si>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</si>
  <si>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</si>
  <si>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</si>
  <si>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</si>
  <si>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</si>
  <si>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</si>
  <si>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</si>
  <si>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</si>
  <si>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</si>
  <si>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</si>
  <si>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</si>
  <si>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</si>
  <si>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</si>
  <si>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</si>
  <si>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</si>
  <si>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</si>
  <si>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</si>
  <si>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</si>
  <si>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</si>
  <si>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</si>
  <si>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</si>
  <si>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</si>
  <si>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</si>
  <si>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</si>
  <si>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</si>
  <si>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</si>
  <si>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</si>
  <si>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</si>
  <si>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</si>
  <si>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</si>
  <si>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</si>
  <si>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</si>
  <si>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</si>
  <si>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</si>
  <si>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</si>
  <si>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</si>
  <si>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</si>
  <si>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</si>
  <si>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</si>
  <si>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</si>
  <si>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</si>
  <si>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</si>
  <si>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</si>
  <si>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</si>
  <si>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</si>
  <si>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</si>
  <si>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</si>
  <si>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</si>
  <si>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</si>
  <si>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</si>
  <si>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</si>
  <si>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</si>
  <si>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</si>
  <si>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</si>
  <si>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</si>
  <si>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</si>
  <si>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</si>
  <si>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</si>
  <si>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</si>
  <si>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</si>
  <si>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</si>
  <si>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</si>
  <si>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</si>
  <si>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</si>
  <si>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</si>
  <si>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</si>
  <si>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</si>
  <si>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</si>
  <si>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</si>
  <si>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</si>
  <si>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</si>
  <si>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</si>
  <si>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</si>
  <si>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</si>
  <si>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</si>
  <si>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</si>
  <si>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</si>
  <si>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</si>
  <si>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</si>
  <si>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</si>
  <si>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</si>
  <si>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</si>
  <si>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</si>
  <si>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</si>
  <si>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</si>
  <si>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</si>
  <si>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</si>
  <si>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</si>
  <si>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</si>
  <si>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</si>
  <si>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</si>
  <si>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</si>
  <si>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</si>
  <si>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</si>
  <si>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</si>
  <si>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</si>
  <si>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</si>
  <si>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</si>
  <si>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</si>
  <si>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</si>
  <si>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</si>
  <si>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</si>
  <si>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</si>
  <si>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</si>
  <si>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</si>
  <si>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</si>
  <si>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</si>
  <si>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</si>
  <si>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</si>
  <si>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</si>
  <si>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</si>
  <si>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</si>
  <si>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</si>
  <si>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</si>
  <si>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</si>
  <si>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</si>
  <si>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</si>
  <si>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</si>
  <si>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</si>
  <si>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</si>
  <si>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</si>
  <si>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</si>
  <si>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</si>
  <si>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</si>
  <si>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</si>
  <si>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</si>
  <si>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</si>
  <si>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</si>
  <si>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</si>
  <si>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</si>
  <si>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</si>
  <si>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</si>
  <si>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</si>
  <si>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</si>
  <si>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</si>
  <si>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</si>
  <si>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</si>
  <si>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</si>
  <si>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</si>
  <si>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</si>
  <si>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</si>
  <si>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</si>
  <si>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</si>
  <si>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</si>
  <si>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</si>
  <si>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</si>
  <si>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</si>
  <si>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</si>
  <si>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</si>
  <si>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</si>
  <si>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</si>
  <si>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</si>
  <si>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</si>
  <si>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</si>
  <si>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</si>
  <si>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</si>
  <si>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</si>
  <si>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</si>
  <si>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</si>
  <si>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</si>
  <si>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</si>
  <si>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</si>
  <si>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</si>
  <si>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</si>
  <si>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</si>
  <si>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</si>
  <si>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</si>
  <si>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</si>
  <si>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</si>
  <si>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</si>
  <si>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</si>
  <si>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</si>
  <si>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</si>
  <si>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</si>
  <si>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</si>
  <si>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</si>
  <si>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</si>
  <si>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</si>
  <si>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</si>
  <si>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</si>
  <si>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</si>
  <si>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</si>
  <si>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</si>
  <si>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</si>
  <si>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</si>
  <si>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</si>
  <si>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</si>
  <si>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</si>
  <si>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</si>
  <si>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</si>
  <si>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</si>
  <si>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</si>
  <si>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</si>
  <si>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</si>
  <si>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</si>
  <si>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</si>
  <si>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</si>
  <si>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</si>
  <si>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</si>
  <si>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</si>
  <si>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</si>
  <si>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</si>
  <si>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</si>
  <si>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</si>
  <si>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</si>
  <si>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</si>
  <si>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</si>
  <si>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</si>
  <si>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</si>
  <si>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</si>
  <si>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</si>
  <si>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</si>
  <si>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</si>
  <si>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</si>
  <si>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</si>
  <si>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</si>
  <si>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</si>
  <si>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</si>
  <si>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</si>
  <si>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</si>
  <si>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</si>
  <si>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</si>
  <si>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</si>
  <si>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</si>
  <si>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</si>
  <si>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</si>
  <si>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</si>
  <si>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</si>
  <si>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</si>
  <si>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</si>
  <si>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</si>
  <si>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</si>
  <si>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</si>
  <si>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</si>
  <si>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</si>
  <si>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</si>
  <si>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</si>
  <si>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</si>
  <si>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</si>
  <si>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</si>
  <si>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</si>
  <si>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</si>
  <si>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</si>
  <si>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</si>
  <si>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</si>
  <si>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</si>
  <si>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</si>
  <si>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</si>
  <si>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</si>
  <si>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</si>
  <si>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</si>
  <si>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</si>
  <si>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</si>
  <si>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</si>
  <si>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</si>
  <si>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</si>
  <si>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</si>
  <si>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</si>
  <si>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</si>
  <si>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</si>
  <si>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</si>
  <si>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</si>
  <si>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</si>
  <si>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</si>
  <si>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</si>
  <si>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</si>
  <si>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</si>
  <si>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</si>
  <si>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</si>
  <si>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</si>
  <si>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</si>
  <si>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</si>
  <si>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</si>
  <si>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</si>
  <si>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</si>
  <si>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</si>
  <si>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</si>
  <si>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</si>
  <si>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</si>
  <si>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</si>
  <si>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</si>
  <si>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</si>
  <si>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</si>
  <si>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</si>
  <si>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</si>
  <si>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</si>
  <si>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</si>
  <si>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</si>
  <si>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</si>
  <si>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</si>
  <si>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</si>
  <si>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</si>
  <si>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</si>
  <si>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</si>
  <si>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</si>
  <si>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</si>
  <si>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</si>
  <si>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</si>
  <si>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</si>
  <si>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</si>
  <si>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</si>
  <si>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</si>
  <si>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</si>
  <si>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</si>
  <si>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</si>
  <si>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</si>
  <si>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</si>
  <si>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</si>
  <si>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</si>
  <si>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</si>
  <si>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</si>
  <si>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</si>
  <si>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</si>
  <si>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</si>
  <si>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</si>
  <si>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</si>
  <si>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</si>
  <si>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</si>
  <si>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</si>
  <si>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</si>
  <si>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</si>
  <si>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</si>
  <si>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</si>
  <si>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</si>
  <si>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</si>
  <si>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</si>
  <si>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</si>
  <si>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</si>
  <si>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</si>
  <si>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</si>
  <si>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</si>
  <si>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</si>
  <si>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</si>
  <si>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</si>
  <si>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</si>
  <si>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</si>
  <si>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</si>
  <si>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</si>
  <si>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</si>
  <si>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</si>
  <si>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</si>
  <si>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</si>
  <si>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</si>
  <si>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</si>
  <si>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</si>
  <si>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</si>
  <si>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</si>
  <si>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</si>
  <si>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</si>
  <si>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</si>
  <si>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</si>
  <si>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</si>
  <si>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</si>
  <si>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</si>
  <si>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</si>
  <si>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</si>
  <si>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</si>
  <si>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</si>
  <si>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</si>
  <si>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</si>
  <si>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</si>
  <si>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</si>
  <si>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</si>
  <si>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</si>
  <si>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</si>
  <si>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</si>
  <si>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</si>
  <si>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</si>
  <si>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</si>
  <si>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</si>
  <si>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</si>
  <si>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</si>
  <si>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</si>
  <si>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</si>
  <si>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</si>
  <si>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</si>
  <si>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</si>
  <si>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</si>
  <si>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</si>
  <si>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</si>
  <si>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</si>
  <si>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</si>
  <si>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</si>
  <si>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</si>
  <si>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</si>
  <si>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</si>
  <si>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</si>
  <si>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</si>
  <si>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</si>
  <si>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</si>
  <si>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</si>
  <si>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</si>
  <si>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</si>
  <si>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</si>
  <si>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</si>
  <si>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</si>
  <si>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</si>
  <si>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</si>
  <si>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</si>
  <si>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</si>
  <si>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</si>
  <si>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</si>
  <si>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</si>
  <si>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</si>
  <si>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</si>
  <si>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</si>
  <si>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</si>
  <si>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</si>
  <si>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</si>
  <si>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</si>
  <si>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</si>
  <si>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</si>
  <si>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</si>
  <si>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</si>
  <si>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</si>
  <si>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</si>
  <si>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</si>
  <si>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</si>
  <si>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</si>
  <si>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</si>
  <si>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</si>
  <si>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</si>
  <si>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</si>
  <si>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</si>
  <si>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</si>
  <si>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</si>
  <si>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</si>
  <si>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</si>
  <si>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</si>
  <si>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</si>
  <si>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</si>
  <si>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</si>
  <si>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</si>
  <si>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</si>
  <si>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</si>
  <si>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</si>
  <si>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</si>
  <si>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</si>
  <si>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</si>
  <si>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</si>
  <si>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</si>
  <si>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</si>
  <si>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</si>
  <si>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</si>
  <si>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</si>
  <si>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</si>
  <si>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</si>
  <si>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</si>
  <si>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</si>
  <si>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</si>
  <si>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</si>
  <si>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</si>
  <si>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</si>
  <si>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</si>
  <si>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</si>
  <si>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</si>
  <si>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</si>
  <si>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</si>
  <si>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</si>
  <si>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</si>
  <si>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</si>
  <si>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</si>
  <si>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</si>
  <si>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</si>
  <si>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</si>
  <si>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</si>
  <si>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</si>
  <si>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</si>
  <si>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</si>
  <si>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</si>
  <si>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</si>
  <si>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</si>
  <si>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</si>
  <si>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</si>
  <si>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</si>
  <si>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</si>
  <si>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</si>
  <si>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</si>
  <si>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</si>
  <si>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</si>
  <si>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</si>
  <si>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</si>
  <si>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</si>
  <si>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</si>
  <si>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</si>
  <si>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</si>
  <si>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</si>
  <si>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</si>
  <si>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</si>
  <si>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</si>
  <si>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</si>
  <si>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</si>
  <si>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</si>
  <si>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</si>
  <si>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</si>
  <si>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</si>
  <si>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</si>
  <si>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</si>
  <si>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</si>
  <si>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</si>
  <si>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</si>
  <si>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</si>
  <si>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</si>
  <si>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</si>
  <si>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</si>
  <si>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</si>
  <si>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</si>
  <si>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</si>
  <si>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</si>
  <si>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</si>
  <si>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</si>
  <si>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</si>
  <si>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</si>
  <si>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</si>
  <si>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</si>
  <si>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</si>
  <si>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</si>
  <si>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</si>
  <si>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</si>
  <si>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</si>
  <si>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</si>
  <si>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</si>
  <si>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</si>
  <si>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</si>
  <si>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</si>
  <si>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</si>
  <si>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</si>
  <si>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</si>
  <si>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</si>
  <si>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</si>
  <si>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</si>
  <si>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</si>
  <si>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</si>
  <si>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</si>
  <si>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</si>
  <si>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</si>
  <si>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</si>
  <si>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</si>
  <si>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</si>
  <si>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</si>
  <si>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</si>
  <si>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</si>
  <si>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</si>
  <si>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</si>
  <si>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</si>
  <si>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</si>
  <si>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</si>
  <si>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</si>
  <si>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</si>
  <si>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</si>
  <si>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</si>
  <si>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</si>
  <si>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</si>
  <si>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</si>
  <si>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</si>
  <si>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</si>
  <si>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</si>
  <si>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</si>
  <si>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</si>
  <si>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</si>
  <si>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</si>
  <si>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</si>
  <si>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</si>
  <si>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</si>
  <si>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</si>
  <si>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</si>
  <si>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</si>
  <si>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</si>
  <si>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</si>
  <si>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</si>
  <si>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</si>
  <si>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</si>
  <si>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</si>
  <si>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</si>
  <si>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</si>
  <si>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</si>
  <si>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</si>
  <si>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</si>
  <si>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</si>
  <si>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</si>
  <si>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</si>
  <si>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</si>
  <si>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</si>
  <si>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</si>
  <si>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</si>
  <si>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</si>
  <si>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</si>
  <si>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</si>
  <si>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</si>
  <si>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</si>
  <si>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</si>
  <si>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</si>
  <si>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</si>
  <si>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</si>
  <si>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</si>
  <si>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</si>
  <si>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</si>
  <si>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</si>
  <si>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</si>
  <si>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</si>
  <si>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</si>
  <si>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</si>
  <si>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</si>
  <si>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</si>
  <si>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</si>
  <si>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</si>
  <si>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</si>
  <si>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</si>
  <si>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</si>
  <si>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</si>
  <si>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</si>
  <si>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</si>
  <si>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</si>
  <si>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</si>
  <si>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</si>
  <si>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</si>
  <si>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</si>
  <si>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</si>
  <si>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</si>
  <si>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</si>
  <si>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</si>
  <si>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</si>
  <si>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</si>
  <si>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</si>
  <si>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</si>
  <si>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</si>
  <si>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</si>
  <si>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</si>
  <si>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</si>
  <si>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</si>
  <si>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</si>
  <si>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</si>
  <si>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</si>
  <si>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</si>
  <si>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</si>
  <si>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</si>
  <si>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</si>
  <si>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</si>
  <si>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</si>
  <si>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</si>
  <si>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</si>
  <si>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</si>
  <si>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</si>
  <si>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</si>
  <si>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</si>
  <si>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</si>
  <si>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</si>
  <si>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</si>
  <si>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</si>
  <si>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</si>
  <si>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</si>
  <si>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</si>
  <si>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</si>
  <si>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</si>
  <si>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</si>
  <si>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</si>
  <si>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</si>
  <si>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</si>
  <si>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</si>
  <si>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</si>
  <si>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</si>
  <si>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</si>
  <si>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</si>
  <si>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</si>
  <si>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</si>
  <si>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</si>
  <si>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</si>
  <si>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</si>
  <si>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</si>
  <si>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</si>
  <si>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</si>
  <si>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</si>
  <si>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</si>
  <si>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</si>
  <si>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</si>
  <si>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</si>
  <si>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</si>
  <si>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</si>
  <si>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</si>
  <si>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</si>
  <si>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</si>
  <si>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</si>
  <si>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</si>
  <si>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</si>
  <si>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</si>
  <si>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</si>
  <si>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</si>
  <si>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</si>
  <si>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</si>
  <si>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</si>
  <si>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</si>
  <si>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</si>
  <si>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</si>
  <si>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</si>
  <si>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</si>
  <si>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</si>
  <si>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</si>
  <si>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</si>
  <si>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</si>
  <si>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</si>
  <si>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</si>
  <si>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</si>
  <si>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</si>
  <si>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</si>
  <si>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</si>
  <si>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</si>
  <si>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</si>
  <si>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</si>
  <si>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</si>
  <si>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</si>
  <si>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</si>
  <si>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</si>
  <si>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</si>
  <si>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</si>
  <si>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</si>
  <si>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</si>
  <si>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</si>
  <si>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</si>
  <si>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</si>
  <si>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</si>
  <si>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</si>
  <si>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</si>
  <si>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</si>
  <si>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</si>
  <si>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</si>
  <si>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</si>
  <si>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</si>
  <si>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</si>
  <si>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</si>
  <si>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</si>
  <si>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</si>
  <si>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</si>
  <si>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</si>
  <si>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</si>
  <si>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</si>
  <si>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</si>
  <si>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</si>
  <si>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</si>
  <si>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</si>
  <si>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</si>
  <si>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</si>
  <si>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</si>
  <si>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</si>
  <si>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</si>
  <si>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</si>
  <si>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</si>
  <si>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</si>
  <si>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</si>
  <si>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</si>
  <si>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</si>
  <si>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</si>
  <si>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</si>
  <si>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</si>
  <si>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</si>
  <si>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</si>
  <si>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</si>
  <si>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</si>
  <si>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</si>
  <si>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</si>
  <si>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</si>
  <si>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</si>
  <si>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</si>
  <si>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</si>
  <si>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</si>
  <si>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</si>
  <si>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</si>
  <si>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</si>
  <si>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</si>
  <si>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</si>
  <si>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</si>
  <si>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</si>
  <si>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</si>
  <si>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</si>
  <si>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</si>
  <si>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</si>
  <si>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</si>
  <si>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</si>
  <si>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</si>
  <si>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</si>
  <si>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</si>
  <si>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</si>
  <si>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</si>
  <si>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</si>
  <si>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</si>
  <si>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</si>
  <si>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</si>
  <si>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</si>
  <si>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</si>
  <si>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</si>
  <si>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</si>
  <si>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</si>
  <si>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</si>
  <si>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</si>
  <si>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</si>
  <si>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</si>
  <si>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</si>
  <si>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</si>
  <si>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</si>
  <si>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</si>
  <si>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</si>
  <si>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</si>
  <si>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</si>
  <si>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</si>
  <si>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</si>
  <si>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</si>
  <si>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</si>
  <si>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</si>
  <si>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</si>
  <si>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</si>
  <si>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</si>
  <si>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</si>
  <si>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</si>
  <si>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</si>
  <si>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</si>
  <si>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</si>
  <si>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</si>
  <si>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</si>
  <si>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</si>
  <si>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</si>
  <si>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</si>
  <si>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</si>
  <si>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</si>
  <si>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</si>
  <si>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</si>
  <si>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</si>
  <si>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</si>
  <si>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</si>
  <si>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</si>
  <si>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</si>
  <si>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</si>
  <si>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</si>
  <si>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</si>
  <si>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</si>
  <si>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</si>
  <si>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</si>
  <si>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</si>
  <si>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</si>
  <si>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</si>
  <si>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</si>
  <si>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</si>
  <si>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</si>
  <si>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</si>
  <si>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</si>
  <si>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</si>
  <si>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</si>
  <si>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</si>
  <si>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</si>
  <si>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</si>
  <si>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</si>
  <si>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</si>
  <si>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</si>
  <si>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</si>
  <si>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</si>
  <si>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</si>
  <si>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</si>
  <si>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</si>
  <si>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</si>
  <si>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</si>
  <si>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</si>
  <si>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</si>
  <si>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</si>
  <si>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</si>
  <si>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</si>
  <si>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</si>
  <si>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</si>
  <si>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</si>
  <si>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</si>
  <si>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</si>
  <si>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</si>
  <si>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</si>
  <si>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</si>
  <si>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</si>
  <si>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</si>
  <si>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</si>
  <si>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</si>
  <si>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</si>
  <si>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</si>
  <si>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</si>
  <si>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</si>
  <si>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</si>
  <si>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</si>
  <si>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</si>
  <si>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</si>
  <si>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</si>
  <si>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</si>
  <si>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</si>
  <si>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</si>
  <si>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</si>
  <si>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</si>
  <si>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</si>
  <si>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</si>
  <si>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</si>
  <si>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</si>
  <si>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</si>
  <si>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</si>
  <si>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</si>
  <si>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</si>
  <si>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</si>
  <si>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</si>
  <si>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</si>
  <si>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</si>
  <si>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</si>
  <si>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</si>
  <si>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</si>
  <si>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</si>
  <si>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</si>
  <si>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</si>
  <si>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</si>
  <si>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</si>
  <si>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</si>
  <si>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</si>
  <si>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</si>
  <si>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</si>
  <si>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</si>
  <si>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</si>
  <si>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</si>
  <si>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</si>
  <si>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</si>
  <si>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</si>
  <si>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</si>
  <si>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</si>
  <si>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</si>
  <si>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</si>
  <si>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</si>
  <si>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</si>
  <si>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</si>
  <si>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</si>
  <si>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</si>
  <si>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</si>
  <si>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</si>
  <si>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</si>
  <si>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</si>
  <si>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</si>
  <si>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</si>
  <si>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</si>
  <si>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</si>
  <si>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</si>
  <si>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</si>
  <si>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</si>
  <si>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</si>
  <si>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</si>
  <si>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</si>
  <si>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</si>
  <si>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</si>
  <si>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</si>
  <si>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</si>
  <si>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</si>
  <si>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</si>
  <si>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</si>
  <si>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</si>
  <si>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</si>
  <si>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</si>
  <si>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</si>
  <si>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</si>
  <si>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</si>
  <si>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</si>
  <si>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</si>
  <si>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</si>
  <si>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</si>
  <si>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</si>
  <si>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</si>
  <si>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</si>
  <si>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</si>
  <si>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</si>
  <si>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</si>
  <si>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</si>
  <si>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</si>
  <si>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</si>
  <si>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</si>
  <si>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</si>
  <si>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</si>
  <si>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</si>
  <si>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</si>
  <si>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</si>
  <si>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</si>
  <si>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</si>
  <si>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</si>
  <si>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</si>
  <si>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</si>
  <si>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</si>
  <si>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</si>
  <si>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</si>
  <si>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</si>
  <si>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</si>
  <si>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</si>
  <si>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</si>
  <si>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</si>
  <si>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</si>
  <si>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</si>
  <si>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</si>
  <si>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</si>
  <si>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</si>
  <si>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</si>
  <si>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</si>
  <si>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</si>
  <si>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</si>
  <si>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</si>
  <si>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</si>
  <si>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</si>
  <si>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</si>
  <si>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</si>
  <si>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</si>
  <si>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</si>
  <si>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</si>
  <si>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</si>
  <si>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</si>
  <si>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</si>
  <si>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</si>
  <si>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</si>
  <si>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</si>
  <si>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</si>
  <si>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</si>
  <si>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</si>
  <si>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</si>
  <si>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</si>
  <si>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</si>
  <si>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</si>
  <si>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</si>
  <si>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</si>
  <si>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</si>
  <si>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</si>
  <si>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</si>
  <si>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</si>
  <si>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</si>
  <si>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</si>
  <si>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</si>
  <si>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</si>
  <si>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</si>
  <si>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</si>
  <si>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</si>
  <si>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</si>
  <si>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</si>
  <si>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</si>
  <si>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</si>
  <si>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</si>
  <si>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</si>
  <si>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</si>
  <si>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</si>
  <si>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</si>
  <si>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</si>
  <si>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</si>
  <si>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</si>
  <si>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</si>
  <si>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</si>
  <si>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</si>
  <si>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</si>
  <si>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</si>
  <si>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</si>
  <si>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</si>
  <si>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</si>
  <si>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</si>
  <si>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</si>
  <si>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</si>
  <si>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</si>
  <si>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</si>
  <si>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</si>
  <si>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</si>
  <si>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</si>
  <si>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</si>
  <si>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</si>
  <si>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</si>
  <si>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</si>
  <si>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</si>
  <si>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</si>
  <si>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</si>
  <si>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</si>
  <si>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</si>
  <si>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</si>
  <si>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</si>
  <si>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</si>
  <si>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</si>
  <si>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</si>
  <si>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</si>
  <si>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</si>
  <si>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</si>
  <si>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</si>
  <si>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</si>
  <si>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</si>
  <si>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</si>
  <si>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</si>
  <si>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</si>
  <si>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</si>
  <si>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</si>
  <si>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</si>
  <si>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</si>
  <si>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</si>
  <si>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</si>
  <si>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</si>
  <si>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</si>
  <si>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</si>
  <si>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</si>
  <si>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</si>
  <si>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</si>
  <si>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</si>
  <si>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</si>
  <si>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</si>
  <si>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</si>
  <si>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</si>
  <si>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</si>
  <si>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</si>
  <si>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</si>
  <si>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</si>
  <si>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</si>
  <si>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</si>
  <si>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</si>
  <si>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</si>
  <si>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</si>
  <si>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</si>
  <si>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</si>
  <si>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</si>
  <si>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</si>
  <si>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</si>
  <si>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</si>
  <si>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</si>
  <si>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</si>
  <si>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</si>
  <si>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</si>
  <si>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</si>
  <si>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</si>
  <si>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</si>
  <si>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</si>
  <si>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</si>
  <si>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</si>
  <si>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</si>
  <si>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</si>
  <si>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</si>
  <si>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</si>
  <si>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</si>
  <si>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</si>
  <si>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</si>
  <si>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</si>
  <si>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</si>
  <si>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</si>
  <si>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</si>
  <si>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</si>
  <si>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</si>
  <si>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</si>
  <si>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</si>
  <si>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</si>
  <si>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</si>
  <si>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</si>
  <si>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</si>
  <si>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</si>
  <si>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</si>
  <si>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</si>
  <si>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</si>
  <si>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</si>
  <si>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</si>
  <si>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</si>
  <si>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</si>
  <si>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</si>
  <si>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</si>
  <si>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</si>
  <si>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</si>
  <si>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</si>
  <si>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</si>
  <si>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</si>
  <si>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</si>
  <si>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</si>
  <si>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</si>
  <si>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</si>
  <si>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</si>
  <si>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</si>
  <si>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</si>
  <si>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</si>
  <si>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</si>
  <si>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</si>
  <si>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</si>
  <si>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</si>
  <si>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</si>
  <si>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</si>
  <si>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</si>
  <si>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</si>
  <si>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</si>
  <si>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</si>
  <si>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</si>
  <si>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</si>
  <si>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</si>
  <si>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</si>
  <si>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</si>
  <si>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</si>
  <si>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</si>
  <si>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</si>
  <si>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</si>
  <si>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</si>
  <si>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</si>
  <si>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</si>
  <si>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</si>
  <si>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</si>
  <si>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</si>
  <si>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</si>
  <si>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</si>
  <si>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</si>
  <si>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</si>
  <si>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</si>
  <si>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</si>
  <si>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</si>
  <si>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</si>
  <si>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</si>
  <si>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</si>
  <si>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</si>
  <si>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</si>
  <si>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</si>
  <si>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</si>
  <si>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</si>
  <si>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</si>
  <si>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</si>
  <si>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</si>
  <si>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</si>
  <si>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</si>
  <si>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</si>
  <si>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</si>
  <si>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</si>
  <si>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</si>
  <si>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</si>
  <si>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</si>
  <si>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</si>
  <si>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</si>
  <si>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</si>
  <si>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</si>
  <si>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</si>
  <si>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</si>
  <si>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</si>
  <si>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</si>
  <si>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</si>
  <si>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</si>
  <si>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</si>
  <si>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</si>
  <si>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</si>
  <si>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</si>
  <si>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</si>
  <si>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</si>
  <si>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</si>
  <si>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</si>
  <si>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</si>
  <si>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</si>
  <si>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</si>
  <si>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</si>
  <si>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</si>
  <si>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</si>
  <si>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</si>
  <si>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</si>
  <si>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</si>
  <si>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</si>
  <si>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</si>
  <si>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</si>
  <si>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</si>
  <si>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</si>
  <si>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</si>
  <si>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</si>
  <si>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</si>
  <si>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</si>
  <si>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</si>
  <si>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</si>
  <si>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</si>
  <si>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</si>
  <si>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</si>
  <si>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</si>
  <si>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</si>
  <si>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</si>
  <si>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</si>
  <si>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</si>
  <si>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</si>
  <si>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</si>
  <si>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</si>
  <si>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</si>
  <si>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</si>
  <si>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</si>
  <si>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</si>
  <si>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</si>
  <si>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</si>
  <si>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</si>
  <si>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</si>
  <si>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</si>
  <si>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</si>
  <si>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</si>
  <si>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</si>
  <si>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</si>
  <si>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</si>
  <si>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</si>
  <si>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</si>
  <si>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</si>
  <si>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</si>
  <si>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</si>
  <si>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</si>
  <si>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</si>
  <si>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</si>
  <si>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</si>
  <si>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</si>
  <si>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</si>
  <si>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</si>
  <si>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</si>
  <si>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</si>
  <si>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</si>
  <si>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</si>
  <si>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</si>
  <si>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</si>
  <si>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</si>
  <si>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</si>
  <si>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</si>
  <si>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</si>
  <si>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</si>
  <si>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</si>
  <si>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</si>
  <si>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</si>
  <si>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</si>
  <si>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</si>
  <si>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</si>
  <si>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</si>
  <si>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</si>
  <si>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</si>
  <si>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</si>
  <si>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</si>
  <si>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</si>
  <si>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</si>
  <si>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</si>
  <si>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</si>
  <si>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</si>
  <si>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</si>
  <si>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</si>
  <si>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</si>
  <si>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</si>
  <si>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</si>
  <si>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</si>
  <si>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</si>
  <si>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</si>
  <si>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</si>
  <si>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</si>
  <si>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</si>
  <si>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</si>
  <si>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</si>
  <si>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</si>
  <si>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</si>
  <si>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</si>
  <si>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</si>
  <si>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</si>
  <si>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</si>
  <si>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</si>
  <si>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</si>
  <si>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</si>
  <si>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</si>
  <si>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</si>
  <si>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</si>
  <si>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</si>
  <si>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</si>
  <si>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</si>
  <si>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</si>
  <si>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</si>
  <si>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</si>
  <si>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</si>
  <si>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</si>
  <si>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</si>
  <si>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</si>
  <si>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</si>
  <si>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</si>
  <si>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</si>
  <si>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</si>
  <si>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</si>
  <si>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</si>
  <si>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</si>
  <si>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</si>
  <si>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</si>
  <si>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</si>
  <si>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</si>
  <si>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</si>
  <si>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</si>
  <si>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</si>
  <si>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</si>
  <si>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</si>
  <si>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</si>
  <si>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</si>
  <si>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</si>
  <si>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</si>
  <si>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</si>
  <si>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</si>
  <si>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</si>
  <si>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</si>
  <si>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</si>
  <si>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</si>
  <si>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</si>
  <si>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</si>
  <si>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</si>
  <si>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</si>
  <si>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</si>
  <si>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</si>
  <si>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</si>
  <si>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</si>
  <si>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</si>
  <si>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</si>
  <si>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</si>
  <si>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</si>
  <si>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</si>
  <si>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</si>
  <si>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</si>
  <si>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</si>
  <si>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</si>
  <si>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</si>
  <si>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</si>
  <si>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</si>
  <si>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</si>
  <si>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</si>
  <si>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</si>
  <si>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</si>
  <si>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</si>
  <si>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</si>
  <si>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</si>
  <si>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</si>
  <si>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</si>
  <si>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</si>
  <si>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</si>
  <si>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</si>
  <si>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</si>
  <si>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</si>
  <si>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</si>
  <si>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</si>
  <si>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</si>
  <si>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</si>
  <si>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</si>
  <si>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</si>
  <si>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</si>
  <si>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</si>
  <si>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</si>
  <si>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</si>
  <si>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</si>
  <si>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</si>
  <si>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</si>
  <si>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</si>
  <si>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</si>
  <si>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</si>
  <si>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</si>
  <si>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</si>
  <si>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</si>
  <si>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</si>
  <si>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</si>
  <si>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</si>
  <si>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</si>
  <si>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</si>
  <si>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</si>
  <si>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</si>
  <si>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</si>
  <si>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</si>
  <si>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</si>
  <si>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</si>
  <si>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</si>
  <si>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</si>
  <si>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</si>
  <si>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</si>
  <si>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</si>
  <si>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</si>
  <si>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</si>
  <si>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</si>
  <si>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</si>
  <si>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</si>
  <si>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</si>
  <si>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</si>
  <si>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</si>
  <si>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</si>
  <si>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</si>
  <si>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</si>
  <si>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</si>
  <si>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</si>
  <si>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</si>
  <si>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</si>
  <si>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</si>
  <si>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</si>
  <si>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</si>
  <si>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</si>
  <si>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</si>
  <si>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</si>
  <si>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</si>
  <si>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</si>
  <si>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</si>
  <si>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</si>
  <si>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</si>
  <si>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</si>
  <si>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</si>
  <si>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</si>
  <si>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</si>
  <si>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</si>
  <si>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</si>
  <si>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</si>
  <si>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</si>
  <si>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</si>
  <si>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</si>
  <si>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</si>
  <si>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</si>
  <si>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</si>
  <si>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</si>
  <si>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</si>
  <si>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</si>
  <si>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</si>
  <si>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</si>
  <si>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</si>
  <si>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</si>
  <si>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</si>
  <si>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</si>
  <si>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</si>
  <si>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</si>
  <si>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</si>
  <si>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</si>
  <si>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</si>
  <si>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</si>
  <si>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</si>
  <si>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</si>
  <si>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</si>
  <si>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</si>
  <si>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</si>
  <si>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</si>
  <si>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</si>
  <si>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</si>
  <si>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</si>
  <si>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</si>
  <si>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</si>
  <si>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</si>
  <si>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</si>
  <si>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</si>
  <si>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</si>
  <si>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</si>
  <si>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</si>
  <si>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</si>
  <si>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</si>
  <si>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</si>
  <si>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</si>
  <si>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</si>
  <si>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</si>
  <si>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</si>
  <si>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</si>
  <si>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</si>
  <si>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</si>
  <si>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</si>
  <si>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</si>
  <si>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</si>
  <si>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</si>
  <si>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</si>
  <si>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</si>
  <si>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</si>
  <si>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</si>
  <si>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</si>
  <si>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</si>
  <si>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</si>
  <si>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</si>
  <si>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</si>
  <si>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</si>
  <si>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</si>
  <si>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</si>
  <si>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</si>
  <si>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</si>
  <si>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</si>
  <si>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</si>
  <si>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</si>
  <si>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</si>
  <si>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</si>
  <si>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</si>
  <si>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</si>
  <si>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</si>
  <si>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</si>
  <si>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</si>
  <si>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</si>
  <si>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</si>
  <si>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</si>
  <si>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</si>
  <si>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</si>
  <si>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</si>
  <si>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</si>
  <si>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</si>
  <si>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</si>
  <si>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</si>
  <si>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</si>
  <si>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</si>
  <si>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</si>
  <si>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</si>
  <si>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</si>
  <si>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</si>
  <si>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</si>
  <si>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</si>
  <si>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</si>
  <si>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</si>
  <si>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</si>
  <si>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</si>
  <si>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</si>
  <si>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</si>
  <si>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</si>
  <si>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</si>
  <si>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</si>
  <si>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</si>
  <si>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</si>
  <si>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</si>
  <si>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</si>
  <si>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</si>
  <si>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</si>
  <si>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</si>
  <si>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</si>
  <si>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</si>
  <si>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</si>
  <si>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</si>
  <si>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</si>
  <si>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</si>
  <si>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</si>
  <si>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</si>
  <si>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</si>
  <si>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</si>
  <si>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</si>
  <si>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</si>
  <si>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</si>
  <si>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</si>
  <si>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</si>
  <si>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</si>
  <si>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</si>
  <si>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</si>
  <si>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</si>
  <si>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</si>
  <si>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</si>
  <si>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</si>
  <si>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</si>
  <si>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</si>
  <si>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</si>
  <si>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</si>
  <si>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</si>
  <si>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</si>
  <si>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</si>
  <si>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</si>
  <si>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</si>
  <si>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</si>
  <si>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</si>
  <si>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</si>
  <si>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</si>
  <si>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</si>
  <si>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</si>
  <si>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</si>
  <si>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</si>
  <si>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</si>
  <si>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</si>
  <si>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</si>
  <si>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</si>
  <si>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</si>
  <si>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</si>
  <si>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</si>
  <si>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</si>
  <si>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</si>
  <si>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</si>
  <si>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</si>
  <si>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</si>
  <si>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</si>
  <si>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</si>
  <si>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</si>
  <si>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</si>
  <si>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</si>
  <si>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</si>
  <si>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</si>
  <si>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</si>
  <si>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</si>
  <si>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</si>
  <si>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</si>
  <si>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</si>
  <si>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</si>
  <si>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</si>
  <si>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</si>
  <si>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</si>
  <si>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</si>
  <si>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</si>
  <si>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</si>
  <si>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</si>
  <si>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</si>
  <si>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</si>
  <si>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</si>
  <si>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</si>
  <si>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</si>
  <si>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</si>
  <si>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</si>
  <si>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</si>
  <si>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</si>
  <si>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</si>
  <si>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</si>
  <si>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</si>
  <si>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</si>
  <si>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</si>
  <si>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</si>
  <si>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</si>
  <si>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</si>
  <si>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</si>
  <si>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</si>
  <si>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</si>
  <si>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</si>
  <si>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</si>
  <si>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</si>
  <si>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</si>
  <si>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</si>
  <si>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</si>
  <si>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</si>
  <si>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</si>
  <si>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</si>
  <si>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</si>
  <si>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</si>
  <si>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</si>
  <si>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</si>
  <si>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</si>
  <si>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</si>
  <si>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</si>
  <si>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</si>
  <si>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</si>
  <si>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</si>
  <si>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</si>
  <si>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</si>
  <si>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</si>
  <si>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</si>
  <si>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</si>
  <si>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</si>
  <si>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</si>
  <si>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</si>
  <si>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</si>
  <si>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</si>
  <si>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</si>
  <si>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</si>
  <si>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</si>
  <si>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</si>
  <si>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</si>
  <si>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</si>
  <si>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</si>
  <si>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</si>
  <si>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</si>
  <si>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</si>
  <si>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</si>
  <si>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</si>
  <si>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</si>
  <si>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</si>
  <si>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</si>
  <si>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</si>
  <si>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</si>
  <si>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</si>
  <si>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</si>
  <si>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</si>
  <si>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</si>
  <si>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</si>
  <si>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</si>
  <si>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</si>
  <si>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</si>
  <si>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</si>
  <si>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</si>
  <si>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</si>
  <si>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</si>
  <si>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</si>
  <si>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</si>
  <si>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</si>
  <si>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</si>
  <si>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</si>
  <si>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</si>
  <si>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</si>
  <si>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</si>
  <si>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</si>
  <si>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</si>
  <si>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</si>
  <si>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</si>
  <si>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</si>
  <si>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</si>
  <si>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</si>
  <si>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</si>
  <si>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</si>
  <si>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</si>
  <si>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</si>
  <si>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</si>
  <si>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</si>
  <si>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</si>
  <si>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</si>
  <si>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</si>
  <si>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</si>
  <si>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</si>
  <si>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</si>
  <si>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</si>
  <si>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</si>
  <si>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</si>
  <si>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</si>
  <si>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</si>
  <si>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</si>
  <si>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</si>
  <si>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</si>
  <si>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</si>
  <si>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</si>
  <si>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</si>
  <si>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</si>
  <si>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</si>
  <si>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</si>
  <si>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</si>
  <si>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</si>
  <si>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</si>
  <si>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</si>
  <si>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</si>
  <si>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</si>
  <si>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</si>
  <si>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</si>
  <si>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</si>
  <si>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</si>
  <si>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</si>
  <si>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</si>
  <si>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</si>
  <si>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</si>
  <si>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</si>
  <si>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</si>
  <si>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</si>
  <si>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</si>
  <si>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</si>
  <si>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</si>
  <si>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</si>
  <si>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</si>
  <si>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</si>
  <si>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</si>
  <si>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</si>
  <si>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</si>
  <si>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</si>
  <si>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</si>
  <si>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</si>
  <si>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</si>
  <si>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</si>
  <si>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</si>
  <si>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</si>
  <si>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</si>
  <si>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</si>
  <si>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</si>
  <si>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</si>
  <si>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</si>
  <si>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</si>
  <si>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</si>
  <si>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</si>
  <si>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</si>
  <si>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</si>
  <si>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</si>
  <si>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</si>
  <si>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</si>
  <si>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</si>
  <si>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</si>
  <si>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</si>
  <si>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</si>
  <si>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</si>
  <si>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</si>
  <si>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</si>
  <si>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</si>
  <si>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</si>
  <si>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</si>
  <si>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</si>
  <si>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</si>
  <si>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</si>
  <si>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</si>
  <si>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</si>
  <si>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</si>
  <si>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</si>
  <si>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</si>
  <si>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</si>
  <si>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</si>
  <si>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</si>
  <si>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</si>
  <si>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</si>
  <si>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</si>
  <si>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</si>
  <si>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</si>
  <si>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</si>
  <si>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</si>
  <si>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</si>
  <si>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</si>
  <si>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</si>
  <si>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</si>
  <si>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</si>
  <si>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</si>
  <si>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</si>
  <si>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</si>
  <si>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</si>
  <si>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</si>
  <si>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</si>
  <si>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</si>
  <si>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</si>
  <si>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</si>
  <si>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</si>
  <si>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</si>
  <si>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</si>
  <si>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</si>
  <si>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</si>
  <si>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</si>
  <si>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</si>
  <si>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</si>
  <si>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</si>
  <si>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</si>
  <si>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</si>
  <si>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</si>
  <si>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</si>
  <si>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</si>
  <si>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</si>
  <si>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</si>
  <si>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</si>
  <si>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</si>
  <si>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</si>
  <si>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</si>
  <si>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</si>
  <si>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</si>
  <si>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</si>
  <si>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</si>
  <si>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</si>
  <si>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</si>
  <si>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</si>
  <si>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</si>
  <si>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</si>
  <si>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</si>
  <si>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</si>
  <si>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</si>
  <si>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</si>
  <si>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</si>
  <si>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</si>
  <si>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</si>
  <si>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</si>
  <si>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</si>
  <si>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</si>
  <si>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</si>
  <si>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</si>
  <si>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</si>
  <si>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</si>
  <si>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</si>
  <si>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</si>
  <si>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</si>
  <si>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</si>
  <si>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</si>
  <si>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</si>
  <si>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</si>
  <si>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</si>
  <si>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</si>
  <si>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</si>
  <si>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</si>
  <si>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</si>
  <si>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</si>
  <si>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</si>
  <si>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</si>
  <si>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</si>
  <si>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</si>
  <si>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</si>
  <si>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</si>
  <si>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</si>
  <si>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</si>
  <si>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</si>
  <si>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</si>
  <si>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</si>
  <si>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</si>
  <si>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</si>
  <si>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</si>
  <si>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</si>
  <si>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</si>
  <si>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</si>
  <si>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</si>
  <si>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</si>
  <si>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</si>
  <si>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</si>
  <si>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</si>
  <si>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</si>
  <si>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</si>
  <si>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</si>
  <si>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</si>
  <si>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</si>
  <si>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</si>
  <si>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</si>
  <si>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</si>
  <si>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</si>
  <si>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</si>
  <si>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</si>
  <si>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</si>
  <si>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</si>
  <si>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</si>
  <si>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</si>
  <si>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</si>
  <si>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</si>
  <si>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</si>
  <si>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</si>
  <si>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</si>
  <si>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</si>
  <si>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</si>
  <si>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</si>
  <si>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</si>
  <si>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</si>
  <si>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</si>
  <si>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</si>
  <si>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</si>
  <si>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</si>
  <si>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</si>
  <si>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</si>
  <si>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</si>
  <si>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</si>
  <si>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</si>
  <si>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</si>
  <si>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</si>
  <si>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</si>
  <si>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</si>
  <si>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</si>
  <si>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</si>
  <si>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</si>
  <si>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</si>
  <si>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</si>
  <si>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</si>
  <si>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</si>
  <si>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</si>
  <si>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</si>
  <si>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</si>
  <si>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</si>
  <si>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</si>
  <si>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</si>
  <si>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</si>
  <si>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</si>
  <si>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</si>
  <si>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</si>
  <si>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</si>
  <si>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</si>
  <si>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</si>
  <si>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</si>
  <si>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</si>
  <si>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</si>
  <si>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</si>
  <si>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</si>
  <si>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</si>
  <si>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</si>
  <si>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</si>
  <si>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</si>
  <si>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</si>
  <si>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</si>
  <si>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</si>
  <si>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</si>
  <si>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</si>
  <si>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</si>
  <si>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</si>
  <si>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</si>
  <si>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</si>
  <si>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</si>
  <si>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</si>
  <si>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</si>
  <si>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</si>
  <si>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</si>
  <si>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</si>
  <si>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</si>
  <si>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</si>
  <si>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</si>
  <si>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</si>
  <si>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</si>
  <si>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</si>
  <si>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</si>
  <si>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</si>
  <si>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</si>
  <si>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</si>
  <si>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</si>
  <si>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</si>
  <si>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</si>
  <si>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</si>
  <si>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</si>
  <si>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</si>
  <si>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</si>
  <si>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</si>
  <si>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</si>
  <si>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</si>
  <si>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</si>
  <si>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</si>
  <si>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</si>
  <si>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</si>
  <si>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</si>
  <si>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</si>
  <si>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</si>
  <si>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</si>
  <si>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</si>
  <si>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</si>
  <si>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</si>
  <si>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</si>
  <si>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</si>
  <si>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</si>
  <si>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</si>
  <si>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</si>
  <si>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</si>
  <si>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</si>
  <si>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</si>
  <si>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</si>
  <si>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</si>
  <si>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</si>
  <si>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</si>
  <si>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</si>
  <si>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</si>
  <si>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</si>
  <si>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</si>
  <si>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</si>
  <si>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</si>
  <si>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</si>
  <si>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</si>
  <si>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</si>
  <si>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</si>
  <si>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</si>
  <si>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</si>
  <si>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</si>
  <si>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</si>
  <si>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</si>
  <si>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</si>
  <si>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</si>
  <si>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</si>
  <si>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</si>
  <si>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</si>
  <si>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</si>
  <si>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</si>
  <si>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</si>
  <si>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</si>
  <si>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</si>
  <si>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</si>
  <si>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</si>
  <si>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</si>
  <si>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</si>
  <si>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</si>
  <si>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</si>
  <si>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</si>
  <si>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</si>
  <si>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</si>
  <si>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</si>
  <si>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</si>
  <si>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</si>
  <si>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</si>
  <si>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</si>
  <si>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</si>
  <si>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</si>
  <si>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</si>
  <si>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</si>
  <si>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</si>
  <si>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</si>
  <si>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</si>
  <si>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</si>
  <si>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</si>
  <si>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</si>
  <si>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</si>
  <si>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</si>
  <si>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</si>
  <si>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</si>
  <si>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</si>
  <si>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</si>
  <si>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</si>
  <si>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</si>
  <si>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</si>
  <si>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</si>
  <si>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</si>
  <si>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</si>
  <si>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</si>
  <si>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</si>
  <si>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</si>
  <si>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</si>
  <si>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</si>
  <si>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</si>
  <si>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</si>
  <si>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</si>
  <si>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</si>
  <si>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</si>
  <si>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</si>
  <si>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</si>
  <si>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</si>
  <si>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</si>
  <si>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</si>
  <si>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</si>
  <si>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</si>
  <si>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</si>
  <si>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</si>
  <si>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</si>
  <si>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</si>
  <si>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</si>
  <si>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</si>
  <si>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</si>
  <si>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</si>
  <si>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</si>
  <si>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</si>
  <si>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</si>
  <si>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</si>
  <si>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</si>
  <si>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</si>
  <si>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</si>
  <si>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</si>
  <si>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</si>
  <si>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</si>
  <si>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</si>
  <si>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</si>
  <si>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</si>
  <si>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</si>
  <si>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</si>
  <si>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</si>
  <si>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</si>
  <si>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</si>
  <si>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</si>
  <si>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</si>
  <si>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</si>
  <si>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</si>
  <si>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</si>
  <si>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</si>
  <si>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</si>
  <si>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</si>
  <si>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</si>
  <si>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</si>
  <si>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</si>
  <si>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</si>
  <si>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</si>
  <si>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</si>
  <si>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</si>
  <si>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</si>
  <si>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</si>
  <si>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</si>
  <si>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</si>
  <si>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</si>
  <si>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</si>
  <si>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</si>
  <si>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</si>
  <si>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</si>
  <si>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</si>
  <si>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</si>
  <si>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</si>
  <si>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</si>
  <si>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</si>
  <si>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</si>
  <si>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</si>
  <si>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</si>
  <si>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</si>
  <si>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</si>
  <si>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</si>
  <si>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</si>
  <si>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</si>
  <si>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</si>
  <si>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</si>
  <si>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</si>
  <si>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</si>
  <si>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</si>
  <si>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</si>
  <si>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</si>
  <si>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</si>
  <si>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</si>
  <si>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</si>
  <si>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</si>
  <si>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</si>
  <si>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</si>
  <si>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</si>
  <si>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</si>
  <si>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</si>
  <si>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</si>
  <si>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</si>
  <si>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</si>
  <si>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</si>
  <si>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</si>
  <si>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</si>
  <si>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</si>
  <si>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</si>
  <si>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</si>
  <si>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</si>
  <si>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</si>
  <si>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</si>
  <si>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</si>
  <si>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</si>
  <si>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</si>
  <si>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</si>
  <si>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</si>
  <si>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</si>
  <si>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</si>
  <si>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</si>
  <si>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</si>
  <si>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</si>
  <si>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</si>
  <si>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</si>
  <si>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</si>
  <si>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</si>
  <si>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</si>
  <si>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</si>
  <si>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</si>
  <si>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</si>
  <si>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</si>
  <si>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</si>
  <si>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</si>
  <si>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</si>
  <si>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</si>
  <si>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</si>
  <si>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</si>
  <si>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</si>
  <si>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</si>
  <si>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</si>
  <si>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</si>
  <si>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</si>
  <si>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</si>
  <si>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</si>
  <si>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</si>
  <si>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</si>
  <si>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</si>
  <si>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</si>
  <si>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</si>
  <si>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</si>
  <si>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</si>
  <si>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</si>
  <si>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</si>
  <si>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</si>
  <si>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</si>
  <si>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</si>
  <si>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</si>
  <si>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</si>
  <si>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</si>
  <si>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</si>
  <si>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</si>
  <si>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</si>
  <si>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</si>
  <si>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</si>
  <si>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</si>
  <si>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</si>
  <si>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</si>
  <si>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</si>
  <si>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</si>
  <si>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</si>
  <si>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</si>
  <si>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</si>
  <si>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</si>
  <si>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</si>
  <si>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</si>
  <si>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</si>
  <si>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</si>
  <si>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</si>
  <si>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</si>
  <si>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</si>
  <si>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</si>
  <si>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</si>
  <si>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</si>
  <si>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</si>
  <si>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</si>
  <si>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</si>
  <si>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</si>
  <si>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</si>
  <si>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</si>
  <si>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</si>
  <si>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</si>
  <si>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</si>
  <si>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</si>
  <si>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</si>
  <si>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</si>
  <si>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</si>
  <si>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</si>
  <si>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</si>
  <si>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</si>
  <si>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</si>
  <si>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</si>
  <si>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</si>
  <si>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</si>
  <si>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</si>
  <si>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</si>
  <si>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</si>
  <si>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</si>
  <si>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</si>
  <si>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</si>
  <si>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</si>
  <si>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</si>
  <si>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</si>
  <si>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</si>
  <si>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</si>
  <si>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</si>
  <si>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</si>
  <si>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</si>
  <si>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</si>
  <si>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</si>
  <si>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</si>
  <si>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</si>
  <si>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</si>
  <si>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</si>
  <si>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</si>
  <si>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</si>
  <si>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</si>
  <si>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</si>
  <si>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</si>
  <si>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</si>
  <si>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</si>
  <si>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</si>
  <si>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</si>
  <si>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</si>
  <si>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</si>
  <si>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</si>
  <si>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</si>
  <si>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</si>
  <si>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</si>
  <si>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</si>
  <si>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</si>
  <si>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</si>
  <si>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</si>
  <si>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</si>
  <si>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</si>
  <si>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</si>
  <si>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</si>
  <si>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</si>
  <si>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</si>
  <si>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</si>
  <si>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</si>
  <si>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</si>
  <si>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</si>
  <si>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</si>
  <si>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</si>
  <si>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</si>
  <si>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</si>
  <si>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</si>
  <si>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</si>
  <si>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</si>
  <si>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</si>
  <si>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</si>
  <si>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</si>
  <si>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</si>
  <si>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</si>
  <si>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</si>
  <si>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</si>
  <si>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</si>
  <si>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</si>
  <si>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</si>
  <si>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</si>
  <si>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</si>
  <si>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</si>
  <si>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</si>
  <si>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</si>
  <si>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</si>
  <si>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</si>
  <si>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</si>
  <si>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</si>
  <si>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</si>
  <si>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</si>
  <si>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</si>
  <si>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</si>
  <si>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</si>
  <si>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</si>
  <si>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</si>
  <si>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</si>
  <si>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</si>
  <si>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</si>
  <si>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</si>
  <si>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</si>
  <si>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</si>
  <si>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</si>
  <si>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</si>
  <si>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</si>
  <si>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</si>
  <si>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</si>
  <si>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</si>
  <si>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</si>
  <si>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</si>
  <si>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</si>
  <si>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</si>
  <si>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</si>
  <si>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</si>
  <si>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</si>
  <si>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</si>
  <si>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</si>
  <si>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</si>
  <si>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</si>
  <si>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</si>
  <si>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</si>
  <si>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</si>
  <si>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</si>
  <si>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</si>
  <si>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</si>
  <si>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</si>
  <si>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</si>
  <si>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</si>
  <si>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</si>
  <si>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</si>
  <si>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</si>
  <si>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</si>
  <si>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</si>
  <si>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</si>
  <si>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</si>
  <si>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</si>
  <si>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</si>
  <si>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</si>
  <si>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</si>
  <si>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</si>
  <si>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</si>
  <si>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</si>
  <si>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</si>
  <si>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</si>
  <si>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</si>
  <si>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</si>
  <si>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</si>
  <si>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</si>
  <si>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</si>
  <si>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</si>
  <si>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</si>
  <si>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</si>
  <si>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</si>
  <si>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</si>
  <si>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</si>
  <si>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</si>
  <si>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</si>
  <si>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</si>
  <si>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</si>
  <si>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</si>
  <si>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</si>
  <si>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</si>
  <si>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</si>
  <si>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</si>
  <si>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</si>
  <si>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</si>
  <si>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</si>
  <si>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</si>
  <si>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</si>
  <si>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</si>
  <si>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</si>
  <si>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</si>
  <si>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</si>
  <si>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</si>
  <si>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</si>
  <si>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</si>
  <si>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</si>
  <si>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</si>
  <si>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</si>
  <si>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</si>
  <si>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</si>
  <si>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</si>
  <si>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</si>
  <si>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</si>
  <si>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</si>
  <si>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</si>
  <si>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</si>
  <si>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</si>
  <si>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</si>
  <si>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</si>
  <si>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</si>
  <si>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</si>
  <si>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</si>
  <si>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</si>
  <si>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</si>
  <si>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</si>
  <si>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</si>
  <si>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</si>
  <si>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</si>
  <si>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</si>
  <si>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</si>
  <si>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</si>
  <si>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</si>
  <si>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</si>
  <si>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</si>
  <si>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</si>
  <si>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</si>
  <si>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</si>
  <si>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</si>
  <si>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</si>
  <si>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</si>
  <si>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</si>
  <si>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</si>
  <si>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</si>
  <si>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</si>
  <si>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</si>
  <si>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</si>
  <si>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</si>
  <si>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</si>
  <si>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</si>
  <si>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</si>
  <si>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</si>
  <si>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</si>
  <si>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</si>
  <si>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</si>
  <si>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</si>
  <si>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</si>
  <si>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</si>
  <si>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</si>
  <si>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</si>
  <si>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</si>
  <si>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</si>
  <si>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</si>
  <si>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</si>
  <si>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</si>
  <si>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</si>
  <si>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</si>
  <si>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</si>
  <si>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</si>
  <si>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</si>
  <si>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</si>
  <si>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</si>
  <si>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</si>
  <si>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</si>
  <si>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</si>
  <si>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</si>
  <si>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</si>
  <si>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</si>
  <si>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</si>
  <si>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</si>
  <si>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</si>
  <si>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</si>
  <si>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</si>
  <si>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</si>
  <si>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</si>
  <si>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</si>
  <si>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</si>
  <si>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</si>
  <si>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</si>
  <si>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</si>
  <si>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</si>
  <si>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</si>
  <si>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</si>
  <si>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</si>
  <si>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</si>
  <si>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</si>
  <si>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</si>
  <si>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</si>
  <si>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</si>
  <si>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</si>
  <si>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</si>
  <si>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</si>
  <si>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</si>
  <si>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</si>
  <si>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</si>
  <si>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</si>
  <si>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</si>
  <si>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</si>
  <si>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</si>
  <si>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</si>
  <si>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</si>
  <si>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</si>
  <si>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</si>
  <si>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</si>
  <si>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</si>
  <si>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</si>
  <si>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</si>
  <si>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</si>
  <si>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</si>
  <si>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</si>
  <si>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</si>
  <si>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</si>
  <si>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</si>
  <si>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</si>
  <si>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</si>
  <si>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</si>
  <si>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</si>
  <si>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</si>
  <si>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</si>
  <si>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</si>
  <si>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</si>
  <si>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</si>
  <si>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</si>
  <si>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</si>
  <si>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</si>
  <si>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</si>
  <si>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</si>
  <si>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</si>
  <si>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</si>
  <si>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</si>
  <si>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</si>
  <si>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</si>
  <si>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</si>
  <si>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</si>
  <si>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</si>
  <si>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</si>
  <si>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</si>
  <si>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</si>
  <si>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</si>
  <si>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</si>
  <si>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</si>
  <si>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</si>
  <si>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</si>
  <si>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</si>
  <si>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</si>
  <si>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</si>
  <si>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</si>
  <si>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</si>
  <si>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</si>
  <si>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</si>
  <si>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</si>
  <si>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</si>
  <si>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</si>
  <si>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</si>
  <si>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</si>
  <si>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</si>
  <si>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</si>
  <si>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</si>
  <si>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</si>
  <si>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</si>
  <si>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</si>
  <si>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</si>
  <si>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</si>
  <si>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</si>
  <si>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</si>
  <si>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</si>
  <si>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</si>
  <si>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</si>
  <si>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</si>
  <si>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</si>
  <si>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</si>
  <si>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</si>
  <si>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</si>
  <si>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</si>
  <si>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</si>
  <si>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</si>
  <si>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</si>
  <si>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</si>
  <si>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</si>
  <si>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</si>
  <si>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</si>
  <si>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</si>
  <si>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</si>
  <si>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</si>
  <si>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</si>
  <si>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</si>
  <si>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</si>
  <si>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</si>
  <si>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</si>
  <si>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</si>
  <si>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</si>
  <si>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</si>
  <si>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</si>
  <si>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</si>
  <si>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</si>
  <si>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</si>
  <si>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</si>
  <si>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</si>
  <si>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</si>
  <si>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</si>
  <si>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</si>
  <si>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</si>
  <si>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</si>
  <si>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</si>
  <si>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</si>
  <si>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</si>
  <si>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</si>
  <si>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</si>
  <si>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</si>
  <si>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</si>
  <si>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</si>
  <si>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</si>
  <si>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</si>
  <si>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</si>
  <si>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</si>
  <si>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</si>
  <si>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</si>
  <si>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</si>
  <si>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</si>
  <si>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</si>
  <si>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</si>
  <si>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</si>
  <si>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</si>
  <si>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</si>
  <si>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</si>
  <si>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</si>
  <si>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</si>
  <si>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</si>
  <si>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</si>
  <si>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</si>
  <si>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</si>
  <si>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</si>
  <si>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</si>
  <si>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</si>
  <si>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</si>
  <si>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</si>
  <si>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</si>
  <si>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</si>
  <si>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</si>
  <si>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</si>
  <si>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</si>
  <si>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</si>
  <si>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</si>
  <si>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</si>
  <si>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</si>
  <si>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</si>
  <si>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</si>
  <si>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</si>
  <si>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</si>
  <si>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</si>
  <si>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</si>
  <si>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</si>
  <si>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</si>
  <si>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</si>
  <si>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</si>
  <si>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</si>
  <si>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</si>
  <si>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</si>
  <si>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</si>
  <si>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</si>
  <si>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</si>
  <si>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</si>
  <si>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</si>
  <si>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</si>
  <si>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</si>
  <si>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</si>
  <si>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</si>
  <si>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</si>
  <si>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</si>
  <si>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</si>
  <si>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</si>
  <si>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</si>
  <si>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</si>
  <si>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</si>
  <si>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</si>
  <si>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</si>
  <si>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</si>
  <si>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</si>
  <si>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</si>
  <si>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</si>
  <si>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</si>
  <si>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</si>
  <si>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</si>
  <si>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</si>
  <si>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</si>
  <si>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</si>
  <si>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</si>
  <si>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</si>
  <si>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</si>
  <si>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</si>
  <si>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</si>
  <si>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</si>
  <si>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</si>
  <si>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</si>
  <si>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</si>
  <si>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</si>
  <si>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</si>
  <si>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</si>
  <si>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</si>
  <si>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</si>
  <si>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</si>
  <si>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</si>
  <si>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</si>
  <si>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</si>
  <si>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</si>
  <si>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</si>
  <si>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</si>
  <si>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</si>
  <si>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</si>
  <si>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</si>
  <si>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</si>
  <si>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</si>
  <si>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</si>
  <si>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</si>
  <si>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</si>
  <si>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</si>
  <si>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</si>
  <si>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</si>
  <si>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</si>
  <si>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</si>
  <si>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</si>
  <si>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</si>
  <si>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</si>
  <si>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</si>
  <si>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</si>
  <si>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</si>
  <si>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</si>
  <si>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</si>
  <si>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</si>
  <si>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</si>
  <si>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</si>
  <si>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</si>
  <si>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</si>
  <si>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</si>
  <si>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</si>
  <si>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</si>
  <si>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</si>
  <si>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</si>
  <si>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</si>
  <si>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</si>
  <si>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</si>
  <si>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</si>
  <si>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</si>
  <si>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</si>
  <si>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</si>
  <si>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</si>
  <si>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</si>
  <si>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</si>
  <si>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</si>
  <si>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</si>
  <si>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</si>
  <si>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</si>
  <si>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</si>
  <si>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</si>
  <si>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</si>
  <si>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</si>
  <si>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</si>
  <si>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</si>
  <si>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</si>
  <si>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</si>
  <si>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</si>
  <si>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</si>
  <si>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</si>
  <si>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</si>
  <si>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</si>
  <si>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</si>
  <si>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</si>
  <si>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</si>
  <si>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</si>
  <si>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</si>
  <si>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</si>
  <si>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</si>
  <si>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</si>
  <si>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</si>
  <si>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</si>
  <si>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</si>
  <si>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</si>
  <si>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</si>
  <si>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</si>
  <si>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</si>
  <si>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</si>
  <si>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</si>
  <si>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</si>
  <si>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</si>
  <si>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</si>
  <si>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</si>
  <si>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</si>
  <si>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</si>
  <si>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</si>
  <si>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</si>
  <si>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</si>
  <si>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</si>
  <si>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</si>
  <si>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</si>
  <si>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</si>
  <si>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</si>
  <si>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</si>
  <si>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</si>
  <si>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</si>
  <si>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</si>
  <si>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</si>
  <si>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</si>
  <si>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</si>
  <si>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</si>
  <si>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</si>
  <si>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</si>
  <si>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</si>
  <si>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</si>
  <si>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</si>
  <si>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</si>
  <si>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</si>
  <si>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</si>
  <si>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</si>
  <si>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</si>
  <si>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</si>
  <si>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</si>
  <si>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</si>
  <si>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</si>
  <si>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</si>
  <si>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</si>
  <si>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</si>
  <si>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</si>
  <si>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</si>
  <si>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</si>
  <si>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</si>
  <si>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</si>
  <si>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</si>
  <si>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</si>
  <si>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</si>
  <si>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</si>
  <si>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</si>
  <si>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</si>
  <si>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</si>
  <si>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</si>
  <si>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</si>
  <si>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</si>
  <si>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</si>
  <si>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</si>
  <si>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</si>
  <si>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</si>
  <si>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</si>
  <si>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</si>
  <si>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</si>
  <si>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</si>
  <si>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</si>
  <si>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</si>
  <si>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</si>
  <si>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</si>
  <si>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</si>
  <si>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</si>
  <si>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</si>
  <si>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</si>
  <si>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</si>
  <si>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</si>
  <si>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</si>
  <si>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</si>
  <si>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</si>
  <si>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</si>
  <si>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</si>
  <si>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</si>
  <si>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</si>
  <si>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</si>
  <si>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</si>
  <si>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</si>
  <si>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</si>
  <si>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</si>
  <si>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</si>
  <si>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</si>
  <si>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</si>
  <si>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</si>
  <si>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</si>
  <si>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</si>
  <si>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</si>
  <si>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</si>
  <si>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</si>
  <si>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</si>
  <si>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</si>
  <si>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</si>
  <si>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</si>
  <si>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</si>
  <si>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</si>
  <si>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</si>
  <si>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</si>
  <si>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</si>
  <si>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</si>
  <si>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</si>
  <si>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</si>
  <si>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</si>
  <si>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</si>
  <si>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</si>
  <si>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</si>
  <si>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</si>
  <si>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</si>
  <si>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</si>
  <si>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</si>
  <si>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</si>
  <si>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</si>
  <si>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</si>
  <si>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</si>
  <si>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</si>
  <si>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</si>
  <si>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</si>
  <si>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</si>
  <si>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</si>
  <si>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</si>
  <si>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</si>
  <si>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</si>
  <si>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</si>
  <si>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</si>
  <si>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</si>
  <si>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</si>
  <si>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</si>
  <si>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</si>
  <si>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</si>
  <si>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</si>
  <si>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</si>
  <si>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</si>
  <si>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</si>
  <si>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</si>
  <si>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</si>
  <si>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</si>
  <si>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</si>
  <si>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</si>
  <si>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</si>
  <si>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</si>
  <si>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</si>
  <si>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</si>
  <si>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</si>
  <si>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</si>
  <si>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</si>
  <si>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</si>
  <si>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</si>
  <si>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</si>
  <si>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</si>
  <si>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</si>
  <si>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</si>
  <si>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</si>
  <si>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</si>
  <si>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</si>
  <si>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</si>
  <si>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</si>
  <si>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</si>
  <si>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</si>
  <si>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</si>
  <si>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</si>
  <si>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</si>
  <si>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</si>
  <si>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</si>
  <si>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</si>
  <si>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</si>
  <si>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</si>
  <si>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</si>
  <si>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</si>
  <si>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</si>
  <si>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</si>
  <si>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</si>
  <si>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</si>
  <si>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</si>
  <si>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</si>
  <si>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</si>
  <si>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</si>
  <si>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</si>
  <si>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</si>
  <si>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</si>
  <si>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</si>
  <si>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</si>
  <si>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</si>
  <si>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</si>
  <si>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</si>
  <si>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</si>
  <si>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</si>
  <si>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</si>
  <si>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</si>
  <si>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</si>
  <si>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</si>
  <si>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</si>
  <si>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</si>
  <si>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</si>
  <si>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</si>
  <si>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</si>
  <si>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</si>
  <si>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</si>
  <si>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</si>
  <si>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</si>
  <si>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</si>
  <si>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</si>
  <si>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</si>
  <si>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</si>
  <si>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</si>
  <si>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</si>
  <si>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</si>
  <si>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</si>
  <si>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</si>
  <si>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</si>
  <si>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</si>
  <si>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</si>
  <si>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</si>
  <si>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</si>
  <si>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</si>
  <si>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</si>
  <si>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</si>
  <si>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</si>
  <si>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</si>
  <si>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</si>
  <si>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</si>
  <si>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</si>
  <si>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</si>
  <si>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</si>
  <si>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</si>
  <si>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</si>
  <si>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</si>
  <si>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</si>
  <si>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</si>
  <si>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</si>
  <si>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</si>
  <si>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</si>
  <si>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</si>
  <si>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</si>
  <si>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</si>
  <si>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</si>
  <si>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</si>
  <si>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</si>
  <si>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</si>
  <si>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</si>
  <si>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</si>
  <si>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</si>
  <si>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</si>
  <si>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</si>
  <si>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</si>
  <si>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</si>
  <si>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</si>
  <si>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</si>
  <si>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</si>
  <si>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</si>
  <si>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</si>
  <si>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</si>
  <si>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</si>
  <si>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</si>
  <si>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</si>
  <si>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</si>
  <si>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</si>
  <si>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</si>
  <si>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</si>
  <si>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</si>
  <si>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</si>
  <si>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</si>
  <si>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</si>
  <si>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</si>
  <si>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</si>
  <si>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</si>
  <si>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</si>
  <si>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</si>
  <si>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</si>
  <si>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</si>
  <si>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</si>
  <si>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</si>
  <si>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</si>
  <si>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</si>
  <si>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</si>
  <si>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</si>
  <si>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</si>
  <si>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</si>
  <si>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</si>
  <si>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</si>
  <si>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</si>
  <si>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</si>
  <si>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</si>
  <si>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</si>
  <si>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</si>
  <si>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</si>
  <si>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</si>
  <si>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</si>
  <si>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</si>
  <si>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</si>
  <si>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</si>
  <si>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</si>
  <si>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</si>
  <si>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</si>
  <si>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</si>
  <si>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</si>
  <si>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</si>
  <si>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</si>
  <si>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</si>
  <si>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</si>
  <si>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</si>
  <si>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</si>
  <si>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</si>
  <si>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</si>
  <si>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</si>
  <si>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</si>
  <si>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</si>
  <si>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</si>
  <si>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</si>
  <si>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</si>
  <si>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</si>
  <si>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</si>
  <si>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</si>
  <si>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</si>
  <si>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</si>
  <si>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</si>
  <si>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</si>
  <si>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</si>
  <si>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</si>
  <si>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</si>
  <si>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</si>
  <si>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</si>
  <si>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</si>
  <si>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</si>
  <si>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</si>
  <si>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</si>
  <si>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</si>
  <si>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</si>
  <si>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</si>
  <si>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</si>
  <si>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</si>
  <si>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</si>
  <si>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</si>
  <si>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</si>
  <si>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</si>
  <si>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</si>
  <si>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</si>
  <si>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</si>
  <si>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</si>
  <si>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</si>
  <si>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</si>
  <si>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</si>
  <si>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</si>
  <si>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</si>
  <si>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</si>
  <si>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</si>
  <si>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</si>
  <si>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</si>
  <si>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</si>
  <si>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</si>
  <si>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</si>
  <si>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</si>
  <si>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</si>
  <si>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</si>
  <si>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</si>
  <si>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</si>
  <si>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</si>
  <si>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</si>
  <si>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</si>
  <si>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</si>
  <si>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</si>
  <si>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</si>
  <si>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</si>
  <si>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</si>
  <si>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</si>
  <si>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</si>
  <si>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</si>
  <si>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</si>
  <si>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</si>
  <si>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</si>
  <si>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</si>
  <si>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</si>
  <si>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</si>
  <si>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</si>
  <si>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</si>
  <si>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</si>
  <si>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</si>
  <si>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</si>
  <si>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</si>
  <si>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</si>
  <si>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</si>
  <si>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</si>
  <si>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</si>
  <si>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</si>
  <si>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</si>
  <si>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</si>
  <si>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</si>
  <si>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</si>
  <si>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</si>
  <si>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</si>
  <si>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</si>
  <si>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</si>
  <si>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</si>
  <si>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</si>
  <si>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</si>
  <si>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</si>
  <si>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</si>
  <si>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</si>
  <si>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</si>
  <si>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</si>
  <si>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</si>
  <si>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</si>
  <si>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</si>
  <si>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</si>
  <si>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</si>
  <si>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</si>
  <si>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</si>
  <si>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</si>
  <si>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</si>
  <si>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</si>
  <si>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</si>
  <si>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</si>
  <si>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</si>
  <si>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</si>
  <si>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</si>
  <si>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</si>
  <si>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</si>
  <si>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</si>
  <si>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</si>
  <si>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</si>
  <si>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</si>
  <si>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</si>
  <si>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</si>
  <si>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</si>
  <si>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</si>
  <si>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</si>
  <si>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</si>
  <si>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</si>
  <si>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</si>
  <si>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</si>
  <si>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</si>
  <si>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</si>
  <si>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</si>
  <si>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</si>
  <si>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</si>
  <si>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</si>
  <si>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</si>
  <si>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</si>
  <si>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</si>
  <si>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</si>
  <si>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</si>
  <si>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</si>
  <si>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</si>
  <si>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</si>
  <si>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</si>
  <si>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</si>
  <si>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</si>
  <si>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</si>
  <si>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</si>
  <si>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</si>
  <si>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</si>
  <si>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</si>
  <si>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</si>
  <si>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</si>
  <si>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</si>
  <si>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</si>
  <si>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</si>
  <si>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</si>
  <si>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</si>
  <si>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</si>
  <si>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</si>
  <si>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</si>
  <si>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</si>
  <si>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</si>
  <si>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</si>
  <si>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</si>
  <si>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</si>
  <si>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</si>
  <si>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</si>
  <si>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</si>
  <si>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</si>
  <si>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</si>
  <si>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</si>
  <si>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</si>
  <si>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</si>
  <si>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</si>
  <si>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</si>
  <si>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</si>
  <si>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</si>
  <si>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</si>
  <si>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</si>
  <si>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</si>
  <si>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</si>
  <si>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</si>
  <si>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</si>
  <si>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</si>
  <si>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</si>
  <si>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</si>
  <si>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</si>
  <si>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</si>
  <si>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</si>
  <si>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</si>
  <si>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</si>
  <si>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</si>
  <si>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</si>
  <si>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</si>
  <si>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</si>
  <si>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</si>
  <si>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</si>
  <si>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</si>
  <si>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</si>
  <si>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</si>
  <si>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</si>
  <si>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</si>
  <si>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</si>
  <si>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</si>
  <si>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</si>
  <si>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</si>
  <si>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</si>
  <si>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</si>
  <si>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</si>
  <si>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</si>
  <si>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</si>
  <si>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</si>
  <si>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</si>
  <si>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</si>
  <si>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</si>
  <si>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</si>
  <si>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</si>
  <si>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</si>
  <si>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</si>
  <si>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</si>
  <si>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</si>
  <si>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</si>
  <si>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</si>
  <si>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</si>
  <si>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</si>
  <si>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</si>
  <si>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</si>
  <si>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</si>
  <si>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</si>
  <si>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</si>
  <si>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</si>
  <si>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</si>
  <si>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</si>
  <si>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</si>
  <si>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</si>
  <si>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</si>
  <si>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</si>
  <si>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</si>
  <si>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</si>
  <si>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</si>
  <si>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</si>
  <si>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</si>
  <si>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</si>
  <si>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</si>
  <si>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</si>
  <si>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</si>
  <si>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</si>
  <si>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</si>
  <si>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</si>
  <si>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</si>
  <si>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</si>
  <si>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</si>
  <si>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</si>
  <si>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</si>
  <si>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</si>
  <si>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</si>
  <si>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</si>
  <si>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</si>
  <si>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</si>
  <si>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</si>
  <si>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</si>
  <si>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</si>
  <si>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</si>
  <si>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</si>
  <si>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</si>
  <si>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</si>
  <si>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</si>
  <si>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</si>
  <si>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</si>
  <si>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</si>
  <si>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</si>
  <si>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</si>
  <si>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</si>
  <si>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</si>
  <si>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</si>
  <si>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</si>
  <si>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</si>
  <si>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</si>
  <si>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</si>
  <si>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</si>
  <si>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</si>
  <si>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</si>
  <si>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</si>
  <si>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</si>
  <si>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</si>
  <si>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</si>
  <si>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</si>
  <si>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</si>
  <si>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</si>
  <si>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</si>
  <si>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</si>
  <si>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</si>
  <si>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</si>
  <si>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</si>
  <si>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</si>
  <si>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</si>
  <si>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</si>
  <si>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</si>
  <si>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</si>
  <si>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</si>
  <si>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</si>
  <si>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</si>
  <si>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</si>
  <si>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</si>
  <si>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</si>
  <si>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</si>
  <si>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</si>
  <si>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</si>
  <si>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</si>
  <si>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</si>
  <si>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</si>
  <si>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</si>
  <si>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</si>
  <si>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</si>
  <si>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</si>
  <si>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</si>
  <si>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</si>
  <si>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</si>
  <si>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</si>
  <si>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</si>
  <si>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</si>
  <si>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</si>
  <si>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</si>
  <si>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</si>
  <si>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</si>
  <si>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</si>
  <si>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</si>
  <si>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</si>
  <si>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</si>
  <si>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</si>
  <si>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</si>
  <si>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</si>
  <si>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</si>
  <si>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</si>
  <si>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</si>
  <si>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</si>
  <si>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</si>
  <si>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</si>
  <si>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</si>
  <si>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</si>
  <si>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</si>
  <si>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</si>
  <si>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</si>
  <si>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</si>
  <si>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</si>
  <si>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</si>
  <si>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</si>
  <si>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</si>
  <si>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</si>
  <si>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</si>
  <si>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</si>
  <si>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</si>
  <si>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</si>
  <si>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</si>
  <si>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</si>
  <si>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</si>
  <si>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</si>
  <si>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</si>
  <si>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</si>
  <si>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</si>
  <si>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</si>
  <si>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</si>
  <si>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</si>
  <si>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</si>
  <si>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</si>
  <si>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</si>
  <si>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</si>
  <si>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</si>
  <si>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</si>
  <si>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</si>
  <si>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</si>
  <si>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</si>
  <si>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</si>
  <si>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</si>
  <si>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</si>
  <si>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</si>
  <si>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</si>
  <si>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</si>
  <si>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</si>
  <si>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</si>
  <si>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</si>
  <si>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</si>
  <si>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</si>
  <si>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</si>
  <si>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</si>
  <si>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</si>
  <si>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</si>
  <si>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</si>
  <si>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</si>
  <si>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</si>
  <si>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</si>
  <si>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</si>
  <si>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</si>
  <si>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</si>
  <si>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</si>
  <si>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</si>
  <si>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</si>
  <si>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</si>
  <si>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</si>
  <si>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</si>
  <si>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</si>
  <si>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</si>
  <si>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</si>
  <si>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</si>
  <si>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</si>
  <si>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</si>
  <si>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</si>
  <si>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</si>
  <si>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</si>
  <si>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</si>
  <si>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</si>
  <si>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</si>
  <si>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</si>
  <si>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</si>
  <si>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</si>
  <si>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</si>
  <si>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</si>
  <si>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</si>
  <si>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</si>
  <si>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</si>
  <si>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</si>
  <si>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</si>
  <si>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</si>
  <si>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</si>
  <si>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</si>
  <si>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</si>
  <si>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</si>
  <si>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</si>
  <si>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</si>
  <si>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</si>
  <si>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</si>
  <si>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</si>
  <si>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</si>
  <si>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</si>
  <si>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</si>
  <si>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</si>
  <si>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</si>
  <si>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</si>
  <si>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</si>
  <si>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</si>
  <si>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</si>
  <si>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</si>
  <si>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</si>
  <si>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</si>
  <si>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</si>
  <si>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</si>
  <si>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</si>
  <si>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</si>
  <si>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</si>
  <si>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</si>
  <si>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</si>
  <si>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</si>
  <si>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</si>
  <si>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</si>
  <si>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</si>
  <si>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</si>
  <si>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</si>
  <si>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</si>
  <si>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</si>
  <si>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</si>
  <si>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</si>
  <si>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</si>
  <si>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</si>
  <si>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</si>
  <si>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</si>
  <si>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</si>
  <si>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</si>
  <si>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</si>
  <si>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</si>
  <si>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</si>
  <si>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</si>
  <si>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</si>
  <si>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</si>
  <si>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</si>
  <si>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</si>
  <si>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</si>
  <si>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</si>
  <si>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</si>
  <si>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</si>
  <si>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</si>
  <si>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</si>
  <si>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</si>
  <si>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</si>
  <si>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</si>
  <si>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</si>
  <si>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</si>
  <si>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</si>
  <si>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</si>
  <si>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</si>
  <si>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</si>
  <si>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</si>
  <si>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</si>
  <si>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</si>
  <si>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</si>
  <si>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</si>
  <si>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</si>
  <si>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</si>
  <si>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</si>
  <si>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</si>
  <si>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</si>
  <si>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</si>
  <si>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</si>
  <si>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</si>
  <si>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</si>
  <si>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</si>
  <si>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</si>
  <si>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</si>
  <si>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</si>
  <si>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</si>
  <si>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</si>
  <si>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</si>
  <si>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</si>
  <si>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</si>
  <si>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</si>
  <si>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</si>
  <si>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</si>
  <si>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</si>
  <si>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</si>
  <si>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</si>
  <si>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</si>
  <si>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</si>
  <si>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</si>
  <si>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</si>
  <si>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</si>
  <si>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</si>
  <si>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</si>
  <si>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</si>
  <si>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</si>
  <si>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</si>
  <si>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</si>
  <si>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</si>
  <si>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</si>
  <si>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</si>
  <si>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</si>
  <si>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</si>
  <si>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</si>
  <si>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</si>
  <si>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</si>
  <si>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</si>
  <si>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</si>
  <si>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</si>
  <si>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</si>
  <si>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</si>
  <si>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</si>
  <si>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</si>
  <si>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</si>
  <si>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</si>
  <si>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</si>
  <si>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</si>
  <si>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</si>
  <si>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</si>
  <si>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</si>
  <si>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</si>
  <si>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</si>
  <si>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</si>
  <si>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</si>
  <si>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</si>
  <si>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</si>
  <si>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</si>
  <si>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</si>
  <si>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</si>
  <si>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</si>
  <si>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</si>
  <si>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</si>
  <si>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</si>
  <si>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</si>
  <si>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</si>
  <si>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</si>
  <si>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</si>
  <si>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</si>
  <si>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</si>
  <si>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</si>
  <si>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</si>
  <si>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</si>
  <si>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</si>
  <si>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</si>
  <si>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</si>
  <si>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</si>
  <si>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</si>
  <si>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</si>
  <si>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</si>
  <si>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</si>
  <si>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</si>
  <si>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</si>
  <si>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</si>
  <si>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</si>
  <si>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</si>
  <si>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</si>
  <si>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</si>
  <si>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</si>
  <si>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</si>
  <si>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</si>
  <si>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</si>
  <si>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</si>
  <si>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</si>
  <si>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</si>
  <si>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</si>
  <si>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</si>
  <si>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</si>
  <si>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</si>
  <si>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</si>
  <si>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</si>
  <si>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</si>
  <si>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</si>
  <si>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</si>
  <si>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</si>
  <si>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</si>
  <si>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</si>
  <si>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</si>
  <si>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</si>
  <si>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</si>
  <si>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</si>
  <si>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</si>
  <si>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</si>
  <si>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</si>
  <si>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</si>
  <si>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</si>
  <si>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</si>
  <si>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</si>
  <si>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</si>
  <si>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</si>
  <si>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</si>
  <si>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</si>
  <si>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</si>
  <si>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</si>
  <si>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</si>
  <si>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</si>
  <si>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</si>
  <si>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</si>
  <si>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</si>
  <si>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</si>
  <si>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</si>
  <si>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</si>
  <si>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</si>
  <si>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</si>
  <si>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</si>
  <si>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</si>
  <si>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</si>
  <si>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</si>
  <si>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</si>
  <si>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</si>
  <si>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</si>
  <si>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</si>
  <si>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</si>
  <si>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</si>
  <si>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</si>
  <si>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</si>
  <si>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</si>
  <si>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</si>
  <si>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</si>
  <si>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</si>
  <si>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</si>
  <si>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</si>
  <si>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</si>
  <si>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</si>
  <si>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</si>
  <si>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</si>
  <si>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</si>
  <si>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</si>
  <si>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</si>
  <si>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</si>
  <si>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</si>
  <si>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</si>
  <si>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</si>
  <si>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</si>
  <si>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</si>
  <si>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</si>
  <si>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</si>
  <si>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</si>
  <si>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</si>
  <si>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</si>
  <si>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</si>
  <si>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</si>
  <si>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</si>
  <si>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</si>
  <si>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</si>
  <si>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</si>
  <si>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</si>
  <si>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</si>
  <si>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</si>
  <si>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</si>
  <si>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</si>
  <si>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</si>
  <si>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</si>
  <si>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</si>
  <si>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</si>
  <si>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</si>
  <si>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</si>
  <si>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</si>
  <si>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</si>
  <si>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</si>
  <si>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</si>
  <si>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</si>
  <si>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</si>
  <si>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</si>
  <si>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</si>
  <si>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</si>
  <si>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</si>
  <si>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</si>
  <si>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</si>
  <si>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</si>
  <si>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</si>
  <si>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</si>
  <si>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</si>
  <si>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</si>
  <si>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</si>
  <si>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</si>
  <si>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</si>
  <si>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</si>
  <si>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</si>
  <si>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</si>
  <si>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</si>
  <si>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</si>
  <si>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</si>
  <si>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</si>
  <si>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</si>
  <si>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</si>
  <si>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</si>
  <si>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</si>
  <si>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</si>
  <si>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</si>
  <si>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</si>
  <si>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</si>
  <si>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</si>
  <si>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</si>
  <si>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</si>
  <si>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</si>
  <si>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</si>
  <si>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</si>
  <si>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</si>
  <si>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</si>
  <si>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</si>
  <si>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</si>
  <si>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</si>
  <si>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</si>
  <si>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</si>
  <si>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</si>
  <si>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</si>
  <si>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</si>
  <si>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</si>
  <si>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</si>
  <si>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</si>
  <si>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</si>
  <si>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</si>
  <si>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</si>
  <si>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</si>
  <si>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</si>
  <si>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</si>
  <si>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</si>
  <si>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</si>
  <si>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</si>
  <si>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</si>
  <si>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</si>
  <si>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</si>
  <si>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</si>
  <si>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</si>
  <si>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</si>
  <si>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</si>
  <si>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</si>
  <si>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</si>
  <si>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</si>
  <si>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</si>
  <si>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</si>
  <si>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</si>
  <si>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</si>
  <si>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</si>
  <si>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</si>
  <si>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</si>
  <si>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</si>
  <si>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</si>
  <si>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</si>
  <si>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</si>
  <si>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</si>
  <si>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</si>
  <si>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</si>
  <si>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</si>
  <si>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</si>
  <si>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</si>
  <si>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</si>
  <si>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</si>
  <si>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</si>
  <si>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</si>
  <si>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</si>
  <si>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</si>
  <si>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</si>
  <si>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</si>
  <si>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</si>
  <si>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</si>
  <si>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</si>
  <si>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</si>
  <si>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</si>
  <si>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</si>
  <si>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</si>
  <si>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</si>
  <si>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</si>
  <si>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</si>
  <si>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</si>
  <si>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</si>
  <si>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</si>
  <si>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</si>
  <si>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</si>
  <si>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</si>
  <si>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</si>
  <si>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</si>
  <si>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</si>
  <si>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</si>
  <si>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</si>
  <si>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</si>
  <si>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</si>
  <si>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</si>
  <si>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</si>
  <si>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</si>
  <si>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</si>
  <si>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</si>
  <si>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</si>
  <si>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</si>
  <si>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</si>
  <si>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</si>
  <si>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</si>
  <si>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</si>
  <si>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</si>
  <si>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</si>
  <si>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</si>
  <si>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</si>
  <si>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</si>
  <si>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</si>
  <si>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</si>
  <si>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</si>
  <si>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</si>
  <si>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</si>
  <si>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</si>
  <si>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</si>
  <si>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</si>
  <si>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</si>
  <si>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</si>
  <si>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</si>
  <si>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</si>
  <si>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</si>
  <si>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</si>
  <si>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</si>
  <si>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</si>
  <si>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</si>
  <si>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</si>
  <si>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</si>
  <si>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</si>
  <si>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</si>
  <si>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</si>
  <si>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</si>
  <si>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</si>
  <si>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</si>
  <si>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</si>
  <si>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</si>
  <si>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</si>
  <si>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</si>
  <si>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</si>
  <si>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</si>
  <si>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</si>
  <si>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</si>
  <si>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</si>
  <si>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</si>
  <si>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</si>
  <si>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</si>
  <si>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</si>
  <si>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</si>
  <si>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</si>
  <si>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</si>
  <si>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</si>
  <si>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</si>
  <si>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</si>
  <si>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</si>
  <si>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</si>
  <si>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</si>
  <si>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</si>
  <si>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</si>
  <si>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</si>
  <si>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</si>
  <si>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</si>
  <si>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</si>
  <si>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</si>
  <si>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</si>
  <si>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</si>
  <si>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</si>
  <si>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</si>
  <si>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</si>
  <si>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</si>
  <si>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</si>
  <si>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</si>
  <si>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</si>
  <si>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</si>
  <si>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</si>
  <si>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</si>
  <si>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</si>
  <si>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</si>
  <si>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</si>
  <si>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</si>
  <si>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</si>
  <si>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</si>
  <si>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</si>
  <si>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</si>
  <si>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</si>
  <si>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</si>
  <si>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</si>
  <si>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</si>
  <si>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</si>
  <si>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</si>
  <si>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</si>
  <si>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</si>
  <si>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</si>
  <si>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</si>
  <si>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</si>
  <si>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</si>
  <si>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</si>
  <si>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</si>
  <si>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</si>
  <si>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</si>
  <si>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</si>
  <si>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</si>
  <si>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</si>
  <si>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</si>
  <si>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</si>
  <si>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</si>
  <si>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</si>
  <si>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</si>
  <si>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</si>
  <si>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</si>
  <si>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</si>
  <si>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</si>
  <si>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</si>
  <si>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</si>
  <si>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</si>
  <si>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</si>
  <si>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</si>
  <si>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</si>
  <si>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</si>
  <si>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</si>
  <si>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</si>
  <si>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</si>
  <si>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</si>
  <si>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</si>
  <si>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</si>
  <si>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</si>
  <si>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</si>
  <si>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</si>
  <si>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</si>
  <si>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</si>
  <si>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</si>
  <si>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</si>
  <si>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</si>
  <si>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</si>
  <si>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</si>
  <si>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</si>
  <si>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</si>
  <si>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</si>
  <si>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</si>
  <si>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</si>
  <si>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</si>
  <si>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</si>
  <si>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</si>
  <si>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</si>
  <si>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</si>
  <si>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</si>
  <si>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</si>
  <si>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</si>
  <si>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</si>
  <si>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</si>
  <si>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</si>
  <si>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</si>
  <si>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</si>
  <si>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</si>
  <si>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</si>
  <si>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</si>
  <si>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</si>
  <si>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</si>
  <si>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</si>
  <si>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</si>
  <si>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</si>
  <si>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</si>
  <si>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</si>
  <si>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</si>
  <si>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</si>
  <si>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</si>
  <si>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</si>
  <si>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</si>
  <si>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</si>
  <si>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</si>
  <si>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</si>
  <si>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</si>
  <si>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</si>
  <si>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</si>
  <si>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</si>
  <si>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</si>
  <si>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</si>
  <si>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</si>
  <si>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</si>
  <si>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</si>
  <si>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</si>
  <si>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</si>
  <si>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</si>
  <si>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</si>
  <si>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</si>
  <si>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</si>
  <si>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</si>
  <si>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</si>
  <si>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</si>
  <si>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</si>
  <si>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</si>
  <si>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</si>
  <si>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</si>
  <si>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</si>
  <si>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</si>
  <si>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</si>
  <si>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</si>
  <si>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</si>
  <si>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</si>
  <si>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</si>
  <si>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</si>
  <si>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</si>
  <si>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</si>
  <si>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</si>
  <si>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</si>
  <si>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</si>
  <si>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</si>
  <si>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</si>
  <si>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</si>
  <si>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</si>
  <si>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</si>
  <si>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</si>
  <si>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</si>
  <si>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</si>
  <si>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</si>
  <si>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</si>
  <si>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</si>
  <si>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</si>
  <si>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</si>
  <si>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</si>
  <si>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</si>
  <si>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</si>
  <si>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</si>
  <si>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</si>
  <si>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</si>
  <si>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</si>
  <si>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</si>
  <si>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</si>
  <si>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</si>
  <si>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</si>
  <si>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</si>
  <si>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</si>
  <si>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</si>
  <si>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</si>
  <si>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</si>
  <si>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</si>
  <si>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</si>
  <si>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</si>
  <si>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</si>
  <si>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</si>
  <si>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</si>
  <si>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</si>
  <si>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</si>
  <si>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</si>
  <si>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</si>
  <si>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</si>
  <si>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</si>
  <si>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</si>
  <si>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</si>
  <si>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</si>
  <si>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</si>
  <si>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</si>
  <si>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</si>
  <si>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</si>
  <si>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</si>
  <si>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</si>
  <si>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</si>
  <si>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</si>
  <si>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</si>
  <si>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</si>
  <si>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</si>
  <si>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</si>
  <si>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</si>
  <si>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</si>
  <si>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</si>
  <si>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</si>
  <si>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</si>
  <si>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</si>
  <si>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</si>
  <si>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</si>
  <si>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</si>
  <si>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</si>
  <si>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</si>
  <si>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</si>
  <si>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</si>
  <si>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</si>
  <si>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</si>
  <si>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</si>
  <si>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</si>
  <si>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</si>
  <si>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</si>
  <si>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</si>
  <si>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</si>
  <si>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</si>
  <si>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</si>
  <si>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</si>
  <si>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</si>
  <si>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</si>
  <si>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</si>
  <si>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</si>
  <si>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</si>
  <si>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</si>
  <si>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</si>
  <si>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</si>
  <si>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</si>
  <si>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</si>
  <si>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</si>
  <si>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</si>
  <si>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</si>
  <si>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</si>
  <si>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</si>
  <si>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</si>
  <si>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</si>
  <si>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</si>
  <si>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</si>
  <si>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</si>
  <si>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</si>
  <si>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</si>
  <si>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</si>
  <si>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</si>
  <si>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</si>
  <si>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</si>
  <si>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</si>
  <si>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</si>
  <si>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</si>
  <si>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</si>
  <si>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</si>
  <si>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</si>
  <si>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</si>
  <si>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</si>
  <si>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</si>
  <si>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</si>
  <si>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</si>
  <si>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</si>
  <si>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</si>
  <si>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</si>
  <si>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</si>
  <si>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</si>
  <si>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</si>
  <si>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</si>
  <si>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</si>
  <si>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</si>
  <si>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</si>
  <si>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</si>
  <si>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</si>
  <si>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</si>
  <si>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</si>
  <si>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</si>
  <si>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</si>
  <si>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</si>
  <si>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</si>
  <si>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</si>
  <si>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</si>
  <si>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</si>
  <si>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</si>
  <si>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</si>
  <si>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</si>
  <si>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</si>
  <si>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</si>
  <si>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</si>
  <si>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</si>
  <si>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</si>
  <si>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</si>
  <si>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</si>
  <si>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</si>
  <si>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</si>
  <si>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</si>
  <si>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</si>
  <si>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</si>
  <si>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</si>
  <si>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</si>
  <si>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</si>
  <si>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</si>
  <si>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</si>
  <si>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</si>
  <si>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</si>
  <si>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</si>
  <si>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</si>
  <si>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</si>
  <si>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</si>
  <si>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</si>
  <si>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</si>
  <si>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</si>
  <si>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</si>
  <si>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</si>
  <si>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</si>
  <si>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</si>
  <si>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</si>
  <si>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</si>
  <si>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</si>
  <si>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</si>
  <si>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</si>
  <si>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</si>
  <si>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</si>
  <si>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</si>
  <si>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</si>
  <si>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</si>
  <si>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</si>
  <si>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</si>
  <si>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</si>
  <si>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</si>
  <si>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</si>
  <si>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</si>
  <si>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</si>
  <si>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</si>
  <si>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</si>
  <si>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</si>
  <si>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</si>
  <si>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</si>
  <si>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</si>
  <si>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</si>
  <si>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</si>
  <si>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</si>
  <si>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</si>
  <si>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</si>
  <si>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</si>
  <si>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</si>
  <si>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</si>
  <si>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</si>
  <si>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</si>
  <si>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</si>
  <si>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</si>
  <si>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</si>
  <si>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</si>
  <si>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</si>
  <si>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</si>
  <si>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</si>
  <si>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</si>
  <si>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</si>
  <si>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</si>
  <si>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</si>
  <si>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</si>
  <si>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</si>
  <si>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</si>
  <si>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</si>
  <si>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</si>
  <si>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</si>
  <si>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</si>
  <si>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</si>
  <si>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</si>
  <si>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</si>
  <si>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</si>
  <si>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</si>
  <si>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</si>
  <si>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</si>
  <si>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</si>
  <si>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</si>
  <si>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</si>
  <si>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</si>
  <si>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</si>
  <si>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</si>
  <si>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</si>
  <si>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</si>
  <si>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</si>
  <si>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</si>
  <si>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</si>
  <si>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</si>
  <si>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</si>
  <si>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</si>
  <si>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</si>
  <si>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</si>
  <si>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</si>
  <si>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</si>
  <si>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</si>
  <si>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</si>
  <si>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</si>
  <si>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</si>
  <si>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</si>
  <si>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</si>
  <si>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</si>
  <si>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</si>
  <si>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</si>
  <si>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</si>
  <si>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</si>
  <si>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</si>
  <si>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</si>
  <si>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</si>
  <si>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</si>
  <si>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</si>
  <si>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</si>
  <si>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</si>
  <si>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</si>
  <si>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</si>
  <si>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</si>
  <si>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</si>
  <si>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</si>
  <si>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</si>
  <si>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</si>
  <si>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</si>
  <si>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</si>
  <si>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</si>
  <si>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</si>
  <si>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</si>
  <si>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</si>
  <si>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</si>
  <si>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</si>
  <si>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</si>
  <si>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</si>
  <si>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</si>
  <si>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</si>
  <si>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</si>
  <si>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</si>
  <si>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</si>
  <si>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</si>
  <si>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</si>
  <si>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</si>
  <si>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</si>
  <si>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</si>
  <si>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</si>
  <si>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</si>
  <si>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</si>
  <si>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</si>
  <si>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</si>
  <si>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</si>
  <si>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</si>
  <si>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</si>
  <si>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</si>
  <si>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</si>
  <si>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</si>
  <si>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</si>
  <si>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</si>
  <si>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</si>
  <si>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</si>
  <si>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</si>
  <si>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</si>
  <si>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</si>
  <si>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</si>
  <si>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</si>
  <si>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</si>
  <si>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</si>
  <si>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</si>
  <si>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</si>
  <si>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</si>
  <si>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</si>
  <si>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</si>
  <si>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</si>
  <si>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</si>
  <si>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</si>
  <si>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</si>
  <si>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</si>
  <si>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</si>
  <si>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</si>
  <si>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</si>
  <si>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</si>
  <si>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</si>
  <si>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</si>
  <si>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</si>
  <si>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</si>
  <si>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</si>
  <si>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</si>
  <si>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</si>
  <si>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</si>
  <si>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</si>
  <si>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</si>
  <si>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</si>
  <si>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</si>
  <si>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</si>
  <si>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</si>
  <si>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</si>
  <si>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</si>
  <si>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</si>
  <si>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</si>
  <si>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</si>
  <si>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</si>
  <si>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</si>
  <si>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</si>
  <si>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</si>
  <si>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</si>
  <si>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</si>
  <si>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</si>
  <si>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</si>
  <si>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</si>
  <si>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</si>
  <si>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</si>
  <si>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</si>
  <si>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</si>
  <si>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</si>
  <si>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</si>
  <si>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</si>
  <si>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</si>
  <si>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</si>
  <si>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</si>
  <si>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</si>
  <si>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</si>
  <si>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</si>
  <si>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</si>
  <si>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</si>
  <si>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</si>
  <si>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</si>
  <si>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</si>
  <si>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</si>
  <si>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</si>
  <si>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</si>
  <si>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</si>
  <si>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</si>
  <si>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</si>
  <si>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</si>
  <si>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</si>
  <si>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</si>
  <si>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</si>
  <si>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</si>
  <si>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</si>
  <si>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</si>
  <si>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</si>
  <si>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</si>
  <si>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</si>
  <si>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</si>
  <si>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</si>
  <si>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</si>
  <si>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</si>
  <si>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</si>
  <si>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</si>
  <si>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</si>
  <si>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</si>
  <si>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</si>
  <si>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</si>
  <si>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</si>
  <si>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</si>
  <si>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</si>
  <si>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</si>
  <si>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</si>
  <si>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</si>
  <si>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</si>
  <si>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</si>
  <si>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</si>
  <si>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</si>
  <si>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</si>
  <si>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</si>
  <si>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</si>
  <si>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</si>
  <si>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</si>
  <si>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</si>
  <si>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</si>
  <si>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</si>
  <si>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</si>
  <si>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</si>
  <si>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</si>
  <si>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</si>
  <si>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</si>
  <si>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</si>
  <si>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</si>
  <si>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</si>
  <si>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</si>
  <si>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</si>
  <si>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</si>
  <si>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</si>
  <si>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</si>
  <si>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</si>
  <si>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</si>
  <si>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</si>
  <si>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</si>
  <si>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</si>
  <si>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</si>
  <si>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</si>
  <si>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</si>
  <si>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</si>
  <si>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</si>
  <si>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</si>
  <si>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</si>
  <si>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</si>
  <si>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</si>
  <si>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</si>
  <si>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</si>
  <si>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</si>
  <si>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</si>
  <si>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</si>
  <si>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</si>
  <si>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</si>
  <si>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</si>
  <si>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</si>
  <si>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</si>
  <si>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</si>
  <si>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</si>
  <si>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</si>
  <si>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</si>
  <si>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</si>
  <si>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</si>
  <si>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</si>
  <si>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</si>
  <si>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</si>
  <si>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</si>
  <si>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</si>
  <si>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</si>
  <si>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</si>
  <si>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</si>
  <si>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</si>
  <si>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</si>
  <si>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</si>
  <si>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</si>
  <si>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</si>
  <si>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</si>
  <si>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</si>
  <si>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</si>
  <si>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</si>
  <si>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</si>
  <si>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</si>
  <si>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</si>
  <si>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</si>
  <si>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</si>
  <si>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</si>
  <si>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</si>
  <si>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</si>
  <si>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</si>
  <si>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</si>
  <si>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</si>
  <si>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</si>
  <si>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</si>
  <si>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</si>
  <si>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</si>
  <si>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</si>
  <si>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</si>
  <si>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</si>
  <si>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</si>
  <si>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</si>
  <si>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</si>
  <si>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</si>
  <si>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</si>
  <si>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</si>
  <si>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</si>
  <si>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</si>
  <si>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</si>
  <si>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</si>
  <si>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</si>
  <si>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</si>
  <si>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</si>
  <si>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</si>
  <si>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</si>
  <si>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</si>
  <si>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</si>
  <si>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</si>
  <si>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</si>
  <si>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</si>
  <si>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</si>
  <si>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</si>
  <si>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</si>
  <si>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</si>
  <si>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</si>
  <si>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</si>
  <si>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</si>
  <si>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</si>
  <si>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</si>
  <si>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</si>
  <si>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</si>
  <si>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</si>
  <si>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</si>
  <si>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</si>
  <si>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</si>
  <si>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</si>
  <si>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</si>
  <si>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</si>
  <si>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</si>
  <si>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</si>
  <si>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</si>
  <si>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</si>
  <si>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</si>
  <si>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</si>
  <si>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</si>
  <si>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</si>
  <si>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</si>
  <si>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</si>
  <si>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</si>
  <si>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</si>
  <si>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</si>
  <si>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</si>
  <si>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</si>
  <si>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</si>
  <si>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</si>
  <si>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</si>
  <si>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</si>
  <si>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</si>
  <si>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</si>
  <si>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</si>
  <si>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</si>
  <si>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</si>
  <si>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</si>
  <si>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</si>
  <si>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</si>
  <si>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</si>
  <si>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</si>
  <si>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</si>
  <si>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</si>
  <si>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</si>
  <si>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</si>
  <si>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</si>
  <si>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</si>
  <si>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</si>
  <si>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</si>
  <si>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</si>
  <si>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</si>
  <si>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</si>
  <si>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</si>
  <si>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</si>
  <si>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</si>
  <si>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</si>
  <si>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</si>
  <si>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</si>
  <si>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</si>
  <si>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</si>
  <si>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</si>
  <si>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</si>
  <si>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</si>
  <si>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</si>
  <si>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</si>
  <si>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</si>
  <si>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</si>
  <si>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</si>
  <si>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</si>
  <si>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</si>
  <si>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</si>
  <si>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</si>
  <si>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</si>
  <si>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</si>
  <si>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</si>
  <si>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</si>
  <si>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</si>
  <si>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</si>
  <si>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</si>
  <si>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</si>
  <si>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</si>
  <si>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</si>
  <si>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</si>
  <si>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</si>
  <si>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</si>
  <si>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</si>
  <si>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</si>
  <si>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</si>
  <si>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</si>
  <si>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</si>
  <si>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</si>
  <si>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</si>
  <si>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</si>
  <si>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</si>
  <si>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</si>
  <si>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</si>
  <si>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</si>
  <si>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</si>
  <si>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</si>
  <si>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</si>
  <si>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</si>
  <si>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</si>
  <si>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</si>
  <si>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</si>
  <si>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</si>
  <si>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</si>
  <si>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</si>
  <si>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</si>
  <si>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</si>
  <si>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</si>
  <si>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</si>
  <si>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</si>
  <si>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</si>
  <si>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</si>
  <si>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</si>
  <si>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</si>
  <si>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</si>
  <si>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</si>
  <si>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</si>
  <si>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</si>
  <si>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</si>
  <si>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</si>
  <si>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</si>
  <si>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</si>
  <si>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</si>
  <si>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</si>
  <si>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</si>
  <si>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</si>
  <si>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</si>
  <si>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</si>
  <si>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</si>
  <si>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</si>
  <si>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</si>
  <si>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</si>
  <si>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</si>
  <si>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</si>
  <si>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</si>
  <si>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</si>
  <si>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</si>
  <si>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</si>
  <si>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</si>
  <si>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</si>
  <si>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</si>
  <si>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</si>
  <si>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</si>
  <si>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</si>
  <si>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</si>
  <si>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</si>
  <si>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</si>
  <si>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</si>
  <si>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</si>
  <si>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</si>
  <si>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</si>
  <si>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</si>
  <si>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</si>
  <si>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</si>
  <si>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</si>
  <si>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</si>
  <si>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</si>
  <si>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</si>
  <si>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</si>
  <si>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</si>
  <si>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</si>
  <si>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</si>
  <si>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</si>
  <si>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</si>
  <si>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</si>
  <si>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</si>
  <si>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</si>
  <si>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</si>
  <si>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</si>
  <si>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</si>
  <si>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</si>
  <si>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</si>
  <si>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</si>
  <si>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</si>
  <si>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</si>
  <si>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</si>
  <si>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</si>
  <si>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</si>
  <si>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</si>
  <si>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</si>
  <si>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</si>
  <si>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</si>
  <si>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</si>
  <si>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</si>
  <si>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</si>
  <si>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</si>
  <si>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</si>
  <si>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</si>
  <si>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</si>
  <si>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</si>
  <si>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</si>
  <si>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</si>
  <si>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</si>
  <si>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</si>
  <si>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</si>
  <si>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</si>
  <si>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</si>
  <si>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</si>
  <si>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</si>
  <si>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</si>
  <si>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</si>
  <si>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</si>
  <si>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</si>
  <si>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</si>
  <si>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</si>
  <si>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</si>
  <si>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</si>
  <si>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</si>
  <si>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</si>
  <si>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</si>
  <si>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</si>
  <si>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</si>
  <si>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</si>
  <si>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</si>
  <si>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</si>
  <si>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</si>
  <si>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</si>
  <si>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</si>
  <si>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</si>
  <si>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</si>
  <si>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</si>
  <si>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</si>
  <si>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</si>
  <si>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</si>
  <si>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</si>
  <si>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</si>
  <si>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</si>
  <si>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</si>
  <si>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</si>
  <si>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</si>
  <si>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</si>
  <si>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</si>
  <si>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</si>
  <si>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</si>
  <si>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</si>
  <si>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</si>
  <si>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</si>
  <si>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</si>
  <si>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</si>
  <si>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</si>
  <si>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</si>
  <si>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</si>
  <si>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</si>
  <si>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</si>
  <si>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</si>
  <si>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</si>
  <si>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</si>
  <si>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</si>
  <si>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</si>
  <si>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</si>
  <si>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</si>
  <si>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</si>
  <si>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</si>
  <si>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</si>
  <si>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</si>
  <si>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</si>
  <si>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</si>
  <si>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</si>
  <si>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</si>
  <si>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</si>
  <si>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</si>
  <si>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</si>
  <si>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</si>
  <si>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</si>
  <si>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</si>
  <si>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</si>
  <si>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</si>
  <si>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</si>
  <si>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</si>
  <si>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</si>
  <si>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</si>
  <si>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</si>
  <si>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</si>
  <si>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</si>
  <si>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</si>
  <si>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</si>
  <si>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</si>
  <si>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</si>
  <si>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</si>
  <si>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</si>
  <si>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</si>
  <si>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</si>
  <si>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</si>
  <si>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</si>
  <si>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</si>
  <si>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</si>
  <si>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</si>
  <si>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</si>
  <si>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</si>
  <si>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</si>
  <si>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</si>
  <si>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</si>
  <si>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</si>
  <si>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</si>
  <si>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</si>
  <si>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</si>
  <si>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</si>
  <si>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</si>
  <si>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</si>
  <si>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</si>
  <si>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</si>
  <si>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</si>
  <si>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</si>
  <si>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</si>
  <si>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</si>
  <si>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</si>
  <si>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</si>
  <si>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</si>
  <si>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</si>
  <si>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</si>
  <si>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</si>
  <si>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</si>
  <si>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</si>
  <si>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</si>
  <si>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</si>
  <si>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</si>
  <si>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</si>
  <si>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</si>
  <si>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</si>
  <si>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</si>
  <si>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</si>
  <si>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</si>
  <si>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</si>
  <si>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</si>
  <si>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</si>
  <si>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</si>
  <si>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</si>
  <si>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</si>
  <si>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</si>
  <si>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</si>
  <si>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</si>
  <si>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</si>
  <si>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</si>
  <si>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</si>
  <si>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</si>
  <si>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</si>
  <si>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</si>
  <si>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</si>
  <si>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</si>
  <si>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</si>
  <si>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</si>
  <si>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</si>
  <si>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</si>
  <si>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</si>
  <si>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</si>
  <si>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</si>
  <si>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</si>
  <si>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</si>
  <si>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</si>
  <si>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</si>
  <si>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</si>
  <si>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</si>
  <si>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</si>
  <si>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</si>
  <si>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</si>
  <si>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</si>
  <si>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</si>
  <si>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</si>
  <si>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</si>
  <si>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</si>
  <si>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</si>
  <si>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</si>
  <si>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</si>
  <si>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</si>
  <si>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</si>
  <si>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</si>
  <si>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</si>
  <si>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</si>
  <si>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</si>
  <si>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</si>
  <si>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</si>
  <si>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</si>
  <si>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</si>
  <si>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</si>
  <si>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</si>
  <si>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</si>
  <si>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</si>
  <si>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</si>
  <si>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</si>
  <si>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</si>
  <si>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</si>
  <si>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</si>
  <si>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</si>
  <si>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</si>
  <si>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</si>
  <si>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</si>
  <si>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</si>
  <si>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</si>
  <si>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</si>
  <si>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</si>
  <si>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</si>
  <si>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</si>
  <si>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</si>
  <si>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</si>
  <si>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</si>
  <si>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</si>
  <si>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</si>
  <si>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</si>
  <si>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</si>
  <si>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</si>
  <si>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</si>
  <si>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</si>
  <si>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</si>
  <si>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</si>
  <si>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</si>
  <si>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</si>
  <si>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</si>
  <si>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</si>
  <si>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</si>
  <si>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</si>
  <si>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</si>
  <si>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</si>
  <si>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</si>
  <si>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</si>
  <si>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</si>
  <si>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</si>
  <si>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</si>
  <si>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</si>
  <si>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</si>
  <si>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</si>
  <si>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</si>
  <si>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</si>
  <si>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</si>
  <si>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</si>
  <si>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</si>
  <si>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</si>
  <si>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</si>
  <si>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</si>
  <si>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</si>
  <si>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</si>
  <si>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</si>
  <si>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</si>
  <si>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</si>
  <si>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</si>
  <si>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</si>
  <si>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</si>
  <si>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</si>
  <si>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</si>
  <si>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</si>
  <si>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</si>
  <si>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</si>
  <si>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</si>
  <si>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</si>
  <si>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</si>
  <si>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</si>
  <si>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</si>
  <si>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</si>
  <si>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</si>
  <si>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</si>
  <si>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</si>
  <si>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</si>
  <si>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</si>
  <si>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</si>
  <si>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</si>
  <si>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</si>
  <si>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</si>
  <si>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</si>
  <si>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</si>
  <si>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</si>
  <si>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</si>
  <si>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</si>
  <si>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</si>
  <si>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</si>
  <si>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</si>
  <si>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</si>
  <si>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</si>
  <si>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</si>
  <si>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</si>
  <si>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</si>
  <si>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</si>
  <si>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</si>
  <si>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</si>
  <si>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</si>
  <si>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</si>
  <si>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</si>
  <si>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</si>
  <si>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</si>
  <si>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</si>
  <si>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</si>
  <si>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</si>
  <si>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</si>
  <si>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</si>
  <si>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</si>
  <si>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</si>
  <si>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</si>
  <si>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</si>
  <si>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</si>
  <si>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</si>
  <si>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</si>
  <si>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</si>
  <si>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</si>
  <si>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</si>
  <si>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</si>
  <si>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</si>
  <si>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</si>
  <si>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</si>
  <si>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</si>
  <si>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</si>
  <si>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</si>
  <si>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</si>
  <si>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</si>
  <si>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</si>
  <si>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</si>
  <si>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</si>
  <si>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</si>
  <si>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</si>
  <si>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</si>
  <si>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</si>
  <si>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</si>
  <si>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</si>
  <si>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</si>
  <si>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</si>
  <si>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</si>
  <si>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</si>
  <si>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</si>
  <si>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</si>
  <si>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</si>
  <si>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</si>
  <si>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</si>
  <si>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</si>
  <si>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</si>
  <si>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</si>
  <si>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</si>
  <si>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</si>
  <si>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</si>
  <si>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</si>
  <si>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</si>
  <si>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</si>
  <si>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</si>
  <si>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</si>
  <si>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</si>
  <si>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</si>
  <si>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</si>
  <si>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</si>
  <si>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</si>
  <si>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</si>
  <si>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</si>
  <si>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</si>
  <si>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</si>
  <si>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</si>
  <si>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</si>
  <si>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</si>
  <si>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</si>
  <si>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</si>
  <si>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</si>
  <si>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</si>
  <si>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</si>
  <si>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</si>
  <si>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</si>
  <si>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</si>
  <si>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</si>
  <si>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</si>
  <si>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</si>
  <si>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</si>
  <si>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</si>
  <si>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</si>
  <si>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</si>
  <si>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</si>
  <si>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</si>
  <si>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</si>
  <si>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</si>
  <si>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</si>
  <si>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</si>
  <si>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</si>
  <si>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</si>
  <si>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</si>
  <si>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</si>
  <si>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</si>
  <si>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</si>
  <si>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</si>
  <si>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</si>
  <si>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</si>
  <si>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</si>
  <si>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</si>
  <si>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</si>
  <si>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</si>
  <si>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</si>
  <si>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</si>
  <si>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</si>
  <si>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</si>
  <si>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</si>
  <si>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</si>
  <si>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</si>
  <si>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</si>
  <si>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</si>
  <si>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</si>
  <si>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</si>
  <si>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</si>
  <si>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</si>
  <si>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</si>
  <si>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</si>
  <si>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</si>
  <si>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</si>
  <si>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</si>
  <si>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</si>
  <si>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</si>
  <si>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</si>
  <si>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</si>
  <si>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</si>
  <si>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</si>
  <si>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</si>
  <si>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</si>
  <si>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</si>
  <si>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</si>
  <si>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</si>
  <si>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</si>
  <si>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</si>
  <si>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</si>
  <si>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</si>
  <si>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</si>
  <si>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</si>
  <si>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</si>
  <si>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</si>
  <si>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</si>
  <si>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</si>
  <si>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</si>
  <si>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</si>
  <si>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</si>
  <si>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</si>
  <si>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</si>
  <si>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</si>
  <si>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</si>
  <si>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</si>
  <si>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</si>
  <si>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</si>
  <si>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</si>
  <si>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</si>
  <si>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</si>
  <si>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</si>
  <si>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</si>
  <si>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</si>
  <si>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</si>
  <si>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</si>
  <si>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</si>
  <si>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</si>
  <si>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</si>
  <si>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</si>
  <si>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</si>
  <si>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</si>
  <si>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</si>
  <si>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</si>
  <si>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</si>
  <si>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</si>
  <si>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</si>
  <si>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</si>
  <si>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</si>
  <si>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</si>
  <si>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</si>
  <si>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</si>
  <si>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</si>
  <si>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</si>
  <si>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</si>
  <si>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</si>
  <si>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</si>
  <si>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</si>
  <si>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</si>
  <si>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</si>
  <si>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</si>
  <si>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</si>
  <si>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</si>
  <si>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</si>
  <si>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</si>
  <si>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</si>
  <si>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</si>
  <si>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</si>
  <si>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</si>
  <si>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</si>
  <si>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</si>
  <si>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</si>
  <si>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</si>
  <si>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</si>
  <si>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</si>
  <si>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</si>
  <si>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</si>
  <si>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</si>
  <si>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</si>
  <si>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</si>
  <si>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</si>
  <si>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</si>
  <si>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</si>
  <si>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</si>
  <si>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</si>
  <si>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</si>
  <si>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</si>
  <si>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</si>
  <si>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</si>
  <si>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</si>
  <si>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</si>
  <si>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</si>
  <si>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</si>
  <si>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</si>
  <si>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</si>
  <si>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</si>
  <si>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</si>
  <si>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</si>
  <si>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</si>
  <si>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</si>
  <si>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</si>
  <si>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</si>
  <si>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</si>
  <si>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</si>
  <si>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</si>
  <si>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</si>
  <si>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</si>
  <si>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</si>
  <si>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</si>
  <si>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</si>
  <si>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</si>
  <si>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</si>
  <si>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</si>
  <si>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</si>
  <si>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</si>
  <si>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</si>
  <si>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</si>
  <si>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</si>
  <si>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</si>
  <si>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</si>
  <si>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</si>
  <si>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</si>
  <si>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</si>
  <si>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</si>
  <si>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</si>
  <si>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</si>
  <si>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</si>
  <si>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</si>
  <si>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</si>
  <si>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</si>
  <si>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</si>
  <si>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</si>
  <si>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</si>
  <si>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</si>
  <si>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</si>
  <si>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</si>
  <si>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</si>
  <si>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</si>
  <si>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</si>
  <si>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</si>
  <si>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</si>
  <si>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</si>
  <si>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</si>
  <si>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</si>
  <si>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</si>
  <si>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</si>
  <si>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</si>
  <si>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</si>
  <si>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</si>
  <si>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</si>
  <si>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</si>
  <si>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</si>
  <si>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</si>
  <si>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</si>
  <si>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</si>
  <si>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</si>
  <si>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</si>
  <si>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</si>
  <si>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</si>
  <si>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</si>
  <si>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</si>
  <si>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</si>
  <si>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</si>
  <si>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</si>
  <si>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</si>
  <si>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</si>
  <si>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</si>
  <si>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</si>
  <si>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</si>
  <si>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</si>
  <si>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</si>
  <si>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</si>
  <si>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</si>
  <si>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</si>
  <si>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</si>
  <si>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</si>
  <si>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</si>
  <si>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</si>
  <si>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</si>
  <si>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</si>
  <si>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</si>
  <si>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</si>
  <si>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</si>
  <si>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</si>
  <si>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</si>
  <si>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</si>
  <si>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</si>
  <si>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</si>
  <si>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</si>
  <si>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</si>
  <si>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</si>
  <si>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</si>
  <si>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</si>
  <si>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</si>
  <si>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</si>
  <si>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</si>
  <si>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</si>
  <si>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</si>
  <si>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</si>
  <si>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</si>
  <si>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</si>
  <si>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</si>
  <si>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</si>
  <si>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</si>
  <si>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</si>
  <si>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</si>
  <si>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</si>
  <si>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</si>
  <si>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</si>
  <si>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</si>
  <si>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</si>
  <si>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</si>
  <si>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</si>
  <si>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</si>
  <si>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</si>
  <si>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</si>
  <si>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</si>
  <si>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</si>
  <si>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</si>
  <si>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</si>
  <si>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</si>
  <si>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</si>
  <si>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</si>
  <si>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</si>
  <si>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</si>
  <si>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</si>
  <si>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</si>
  <si>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</si>
  <si>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</si>
  <si>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</si>
  <si>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</si>
  <si>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</si>
  <si>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</si>
  <si>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</si>
  <si>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</si>
  <si>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</si>
  <si>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</si>
  <si>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</si>
  <si>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</si>
  <si>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</si>
  <si>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</si>
  <si>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</si>
  <si>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</si>
  <si>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</si>
  <si>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</si>
  <si>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</si>
  <si>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</si>
  <si>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</si>
  <si>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</si>
  <si>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</si>
  <si>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</si>
  <si>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</si>
  <si>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</si>
  <si>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</si>
  <si>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</si>
  <si>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</si>
  <si>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</si>
  <si>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</si>
  <si>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</si>
  <si>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</si>
  <si>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</si>
  <si>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</si>
  <si>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</si>
  <si>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</si>
  <si>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</si>
  <si>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</si>
  <si>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</si>
  <si>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</si>
  <si>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</si>
  <si>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</si>
  <si>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</si>
  <si>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</si>
  <si>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</si>
  <si>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</si>
  <si>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</si>
  <si>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</si>
  <si>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</si>
  <si>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</si>
  <si>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</si>
  <si>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</si>
  <si>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</si>
  <si>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</si>
  <si>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</si>
  <si>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</si>
  <si>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</si>
  <si>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</si>
  <si>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</si>
  <si>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</si>
  <si>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</si>
  <si>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</si>
  <si>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</si>
  <si>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</si>
  <si>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</si>
  <si>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</si>
  <si>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</si>
  <si>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</si>
  <si>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</si>
  <si>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</si>
  <si>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</si>
  <si>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</si>
  <si>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</si>
  <si>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</si>
  <si>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</si>
  <si>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</si>
  <si>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</si>
  <si>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</si>
  <si>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</si>
  <si>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</si>
  <si>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</si>
  <si>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</si>
  <si>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</si>
  <si>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</si>
  <si>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</si>
  <si>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</si>
  <si>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</si>
  <si>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</si>
  <si>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</si>
  <si>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</si>
  <si>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</si>
  <si>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</si>
  <si>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</si>
  <si>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</si>
  <si>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</si>
  <si>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</si>
  <si>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</si>
  <si>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</si>
  <si>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</si>
  <si>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</si>
  <si>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</si>
  <si>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</si>
  <si>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</si>
  <si>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</si>
  <si>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</si>
  <si>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</si>
  <si>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</si>
  <si>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</si>
  <si>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</si>
  <si>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</si>
  <si>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</si>
  <si>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</si>
  <si>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</si>
  <si>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</si>
  <si>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</si>
  <si>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</si>
  <si>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</si>
  <si>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</si>
  <si>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</si>
  <si>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</si>
  <si>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</si>
  <si>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</si>
  <si>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</si>
  <si>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</si>
  <si>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</si>
  <si>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</si>
  <si>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</si>
  <si>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</si>
  <si>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</si>
  <si>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</si>
  <si>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</si>
  <si>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</si>
  <si>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</si>
  <si>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</si>
  <si>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</si>
  <si>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</si>
  <si>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</si>
  <si>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</si>
  <si>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</si>
  <si>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</si>
  <si>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</si>
  <si>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</si>
  <si>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</si>
  <si>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</si>
  <si>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</si>
  <si>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</si>
  <si>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</si>
  <si>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</si>
  <si>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</si>
  <si>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</si>
  <si>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</si>
  <si>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</si>
  <si>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</si>
  <si>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</si>
  <si>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</si>
  <si>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</si>
  <si>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</si>
  <si>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</si>
  <si>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</si>
  <si>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</si>
  <si>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</si>
  <si>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</si>
  <si>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</si>
  <si>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</si>
  <si>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</si>
  <si>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</si>
  <si>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</si>
  <si>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</si>
  <si>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</si>
  <si>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</si>
  <si>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</si>
  <si>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</si>
  <si>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</si>
  <si>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</si>
  <si>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</si>
  <si>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</si>
  <si>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</si>
  <si>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</si>
  <si>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</si>
  <si>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</si>
  <si>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</si>
  <si>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</si>
  <si>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</si>
  <si>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</si>
  <si>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</si>
  <si>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</si>
  <si>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</si>
  <si>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</si>
  <si>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</si>
  <si>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</si>
  <si>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</si>
  <si>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</si>
  <si>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</si>
  <si>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</si>
  <si>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</si>
  <si>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</si>
  <si>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</si>
  <si>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</si>
  <si>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</si>
  <si>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</si>
  <si>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</si>
  <si>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</si>
  <si>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</si>
  <si>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</si>
  <si>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</si>
  <si>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</si>
  <si>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</si>
  <si>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</si>
  <si>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</si>
  <si>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</si>
  <si>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</si>
  <si>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</si>
  <si>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</si>
  <si>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</si>
  <si>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</si>
  <si>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</si>
  <si>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</si>
  <si>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</si>
  <si>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</si>
  <si>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</si>
  <si>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</si>
  <si>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</si>
  <si>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</si>
  <si>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</si>
  <si>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</si>
  <si>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</si>
  <si>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</si>
  <si>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</si>
  <si>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</si>
  <si>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</si>
  <si>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</si>
  <si>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</si>
  <si>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</si>
  <si>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</si>
  <si>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</si>
  <si>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</si>
  <si>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</si>
  <si>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</si>
  <si>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</si>
  <si>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</si>
  <si>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</si>
  <si>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</si>
  <si>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</si>
  <si>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</si>
  <si>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</si>
  <si>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</si>
  <si>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</si>
  <si>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</si>
  <si>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</si>
  <si>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</si>
  <si>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</si>
  <si>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</si>
  <si>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</si>
  <si>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</si>
  <si>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</si>
  <si>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</si>
  <si>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</si>
  <si>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</si>
  <si>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</si>
  <si>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</si>
  <si>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</si>
  <si>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</si>
  <si>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</si>
  <si>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</si>
  <si>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</si>
  <si>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</si>
  <si>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</si>
  <si>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</si>
  <si>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</si>
  <si>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</si>
  <si>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</si>
  <si>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</si>
  <si>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</si>
  <si>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</si>
  <si>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</si>
  <si>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</si>
  <si>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</si>
  <si>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</si>
  <si>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</si>
  <si>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</si>
  <si>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</si>
  <si>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</si>
  <si>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</si>
  <si>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</si>
  <si>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</si>
  <si>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</si>
  <si>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</si>
  <si>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</si>
  <si>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</si>
  <si>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</si>
  <si>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</si>
  <si>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</si>
  <si>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</si>
  <si>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</si>
  <si>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</si>
  <si>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</si>
  <si>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</si>
  <si>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</si>
  <si>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</si>
  <si>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</si>
  <si>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</si>
  <si>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</si>
  <si>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</si>
  <si>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</si>
  <si>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</si>
  <si>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</si>
  <si>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</si>
  <si>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</si>
  <si>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</si>
  <si>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</si>
  <si>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</si>
  <si>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</si>
  <si>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</si>
  <si>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</si>
  <si>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</si>
  <si>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</si>
  <si>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</si>
  <si>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</si>
  <si>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</si>
  <si>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</si>
  <si>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</si>
  <si>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</si>
  <si>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</si>
  <si>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</si>
  <si>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</si>
  <si>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</si>
  <si>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</si>
  <si>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</si>
  <si>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</si>
  <si>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</si>
  <si>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</si>
  <si>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</si>
  <si>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</si>
  <si>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</si>
  <si>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</si>
  <si>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</si>
  <si>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</si>
  <si>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</si>
  <si>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</si>
  <si>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</si>
  <si>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</si>
  <si>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</si>
  <si>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</si>
  <si>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</si>
  <si>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</si>
  <si>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</si>
  <si>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</si>
  <si>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</si>
  <si>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</si>
  <si>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</si>
  <si>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</si>
  <si>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</si>
  <si>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</si>
  <si>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</si>
  <si>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</si>
  <si>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</si>
  <si>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</si>
  <si>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</si>
  <si>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</si>
  <si>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</si>
  <si>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</si>
  <si>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</si>
  <si>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</si>
  <si>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</si>
  <si>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</si>
  <si>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</si>
  <si>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</si>
  <si>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</si>
  <si>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</si>
  <si>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</si>
  <si>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</si>
  <si>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</si>
  <si>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</si>
  <si>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</si>
  <si>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</si>
  <si>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</si>
  <si>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</si>
  <si>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</si>
  <si>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</si>
  <si>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</si>
  <si>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</si>
  <si>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</si>
  <si>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</si>
  <si>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</si>
  <si>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</si>
  <si>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</si>
  <si>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</si>
  <si>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</si>
  <si>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</si>
  <si>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</si>
  <si>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</si>
  <si>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</si>
  <si>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</si>
  <si>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</si>
  <si>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</si>
  <si>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</si>
  <si>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</si>
  <si>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</si>
  <si>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</si>
  <si>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</si>
  <si>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</si>
  <si>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</si>
  <si>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</si>
  <si>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</si>
  <si>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</si>
  <si>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</si>
  <si>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</si>
  <si>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</si>
  <si>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</si>
  <si>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</si>
  <si>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</si>
  <si>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</si>
  <si>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</si>
  <si>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</si>
  <si>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</si>
  <si>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</si>
  <si>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</si>
  <si>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</si>
  <si>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</si>
  <si>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</si>
  <si>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</si>
  <si>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</si>
  <si>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</si>
  <si>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</si>
  <si>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</si>
  <si>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</si>
  <si>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</si>
  <si>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</si>
  <si>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</si>
  <si>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</si>
  <si>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</si>
  <si>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</si>
  <si>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</si>
  <si>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</si>
  <si>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</si>
  <si>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</si>
  <si>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</si>
  <si>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</si>
  <si>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</si>
  <si>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</si>
  <si>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</si>
  <si>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</si>
  <si>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</si>
  <si>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</si>
  <si>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</si>
  <si>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</si>
  <si>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</si>
  <si>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</si>
  <si>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</si>
  <si>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</si>
  <si>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</si>
  <si>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</si>
  <si>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</si>
  <si>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</si>
  <si>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</si>
  <si>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</si>
  <si>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</si>
  <si>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</si>
  <si>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</si>
  <si>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</si>
  <si>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</si>
  <si>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</si>
  <si>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</si>
  <si>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</si>
  <si>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</si>
  <si>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</si>
  <si>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</si>
  <si>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</si>
  <si>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</si>
  <si>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</si>
  <si>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</si>
  <si>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</si>
  <si>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</si>
  <si>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</si>
  <si>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</si>
  <si>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</si>
  <si>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</si>
  <si>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</si>
  <si>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</si>
  <si>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</si>
  <si>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</si>
  <si>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</si>
  <si>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</si>
  <si>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</si>
  <si>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</si>
  <si>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</si>
  <si>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</si>
  <si>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</si>
  <si>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</si>
  <si>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</si>
  <si>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</si>
  <si>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</si>
  <si>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</si>
  <si>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</si>
  <si>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</si>
  <si>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</si>
  <si>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</si>
  <si>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</si>
  <si>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</si>
  <si>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</si>
  <si>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</si>
  <si>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</si>
  <si>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</si>
  <si>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</si>
  <si>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</si>
  <si>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</si>
  <si>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</si>
  <si>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</si>
  <si>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</si>
  <si>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</si>
  <si>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</si>
  <si>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</si>
  <si>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</si>
  <si>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</si>
  <si>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</si>
  <si>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</si>
  <si>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</si>
  <si>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</si>
  <si>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</si>
  <si>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</si>
  <si>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</si>
  <si>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</si>
  <si>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</si>
  <si>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</si>
  <si>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</si>
  <si>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</si>
  <si>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</si>
  <si>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</si>
  <si>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</si>
  <si>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</si>
  <si>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</si>
  <si>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</si>
  <si>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</si>
  <si>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</si>
  <si>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</si>
  <si>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</si>
  <si>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</si>
  <si>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</si>
  <si>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</si>
  <si>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</si>
  <si>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</si>
  <si>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</si>
  <si>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</si>
  <si>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</si>
  <si>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</si>
  <si>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</si>
  <si>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</si>
  <si>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</si>
  <si>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</si>
  <si>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</si>
  <si>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</si>
  <si>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</si>
  <si>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</si>
  <si>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</si>
  <si>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</si>
  <si>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</si>
  <si>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</si>
  <si>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</si>
  <si>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</si>
  <si>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</si>
  <si>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</si>
  <si>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</si>
  <si>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</si>
  <si>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</si>
  <si>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</si>
  <si>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</si>
  <si>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</si>
  <si>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</si>
  <si>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</si>
  <si>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</si>
  <si>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</si>
  <si>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</si>
  <si>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</si>
  <si>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</si>
  <si>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</si>
  <si>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</si>
  <si>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</si>
  <si>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</si>
  <si>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</si>
  <si>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</si>
  <si>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</si>
  <si>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</si>
  <si>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</si>
  <si>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</si>
  <si>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</si>
  <si>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</si>
  <si>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</si>
  <si>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</si>
  <si>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</si>
  <si>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</si>
  <si>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</si>
  <si>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</si>
  <si>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</si>
  <si>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</si>
  <si>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</si>
  <si>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</si>
  <si>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</si>
  <si>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</si>
  <si>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</si>
  <si>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</si>
  <si>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</si>
  <si>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</si>
  <si>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</si>
  <si>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</si>
  <si>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</si>
  <si>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</si>
  <si>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</si>
  <si>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</si>
  <si>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</si>
  <si>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</si>
  <si>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</si>
  <si>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</si>
  <si>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</si>
  <si>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</si>
  <si>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</si>
  <si>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</si>
  <si>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</si>
  <si>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</si>
  <si>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</si>
  <si>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</si>
  <si>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</si>
  <si>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</si>
  <si>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</si>
  <si>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</si>
  <si>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</si>
  <si>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</si>
  <si>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</si>
  <si>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</si>
  <si>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</si>
  <si>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</si>
  <si>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</si>
  <si>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</si>
  <si>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</si>
  <si>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</si>
  <si>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</si>
  <si>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</si>
  <si>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</si>
  <si>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</si>
  <si>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</si>
  <si>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</si>
  <si>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</si>
  <si>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</si>
  <si>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</si>
  <si>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</si>
  <si>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</si>
  <si>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</si>
  <si>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</si>
  <si>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</si>
  <si>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</si>
  <si>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</si>
  <si>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</si>
  <si>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</si>
  <si>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</si>
  <si>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</si>
  <si>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</si>
  <si>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</si>
  <si>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</si>
  <si>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</si>
  <si>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</si>
  <si>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</si>
  <si>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</si>
  <si>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</si>
  <si>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</si>
  <si>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</si>
  <si>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</si>
  <si>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</si>
  <si>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</si>
  <si>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</si>
  <si>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</si>
  <si>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</si>
  <si>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</si>
  <si>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</si>
  <si>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</si>
  <si>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</si>
  <si>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</si>
  <si>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</si>
  <si>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</si>
  <si>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</si>
  <si>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</si>
  <si>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</si>
  <si>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</si>
  <si>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</si>
  <si>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</si>
  <si>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</si>
  <si>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</si>
  <si>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</si>
  <si>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</si>
  <si>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</si>
  <si>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</si>
  <si>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</si>
  <si>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</si>
  <si>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</si>
  <si>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</si>
  <si>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</si>
  <si>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</si>
  <si>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</si>
  <si>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</si>
  <si>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</si>
  <si>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</si>
  <si>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</si>
  <si>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</si>
  <si>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</si>
  <si>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</si>
  <si>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</si>
  <si>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</si>
  <si>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</si>
  <si>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</si>
  <si>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</si>
  <si>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</si>
  <si>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</si>
  <si>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</si>
  <si>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</si>
  <si>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</si>
  <si>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</si>
  <si>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</si>
  <si>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</si>
  <si>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</si>
  <si>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</si>
  <si>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</si>
  <si>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</si>
  <si>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</si>
  <si>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</si>
  <si>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</si>
  <si>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</si>
  <si>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</si>
  <si>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</si>
  <si>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</si>
  <si>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</si>
  <si>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</si>
  <si>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</si>
  <si>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</si>
  <si>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</si>
  <si>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</si>
  <si>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</si>
  <si>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</si>
  <si>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</si>
  <si>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</si>
  <si>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</si>
  <si>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</si>
  <si>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</si>
  <si>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</si>
  <si>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</si>
  <si>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</si>
  <si>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</si>
  <si>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</si>
  <si>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</si>
  <si>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</si>
  <si>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</si>
  <si>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</si>
  <si>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</si>
  <si>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</si>
  <si>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</si>
  <si>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</si>
  <si>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</si>
  <si>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</si>
  <si>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</si>
  <si>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</si>
  <si>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</si>
  <si>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</si>
  <si>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</si>
  <si>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</si>
  <si>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</si>
  <si>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</si>
  <si>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</si>
  <si>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</si>
  <si>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</si>
  <si>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</si>
  <si>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</si>
  <si>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</si>
  <si>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</si>
  <si>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</si>
  <si>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</si>
  <si>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</si>
  <si>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</si>
  <si>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</si>
  <si>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</si>
  <si>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</si>
  <si>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</si>
  <si>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</si>
  <si>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</si>
  <si>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</si>
  <si>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</si>
  <si>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</si>
  <si>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</si>
  <si>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</si>
  <si>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</si>
  <si>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</si>
  <si>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</si>
  <si>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</si>
  <si>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</si>
  <si>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</si>
  <si>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</si>
  <si>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</si>
  <si>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</si>
  <si>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</si>
  <si>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</si>
  <si>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</si>
  <si>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</si>
  <si>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</si>
  <si>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</si>
  <si>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</si>
  <si>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</si>
  <si>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</si>
  <si>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</si>
  <si>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</si>
  <si>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</si>
  <si>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</si>
  <si>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</si>
  <si>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</si>
  <si>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</si>
  <si>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</si>
  <si>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</si>
  <si>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</si>
  <si>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</si>
  <si>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</si>
  <si>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</si>
  <si>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</si>
  <si>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</si>
  <si>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</si>
  <si>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</si>
  <si>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</si>
  <si>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</si>
  <si>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</si>
  <si>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</si>
  <si>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</si>
  <si>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</si>
  <si>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</si>
  <si>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</si>
  <si>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</si>
  <si>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</si>
  <si>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</si>
  <si>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</si>
  <si>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</si>
  <si>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</si>
  <si>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</si>
  <si>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</si>
  <si>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</si>
  <si>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</si>
  <si>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</si>
  <si>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</si>
  <si>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</si>
  <si>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</si>
  <si>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</si>
  <si>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</si>
  <si>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</si>
  <si>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</si>
  <si>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</si>
  <si>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</si>
  <si>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</si>
  <si>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</si>
  <si>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</si>
  <si>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</si>
  <si>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</si>
  <si>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</si>
  <si>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</si>
  <si>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</si>
  <si>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</si>
  <si>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</si>
  <si>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</si>
  <si>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</si>
  <si>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</si>
  <si>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</si>
  <si>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</si>
  <si>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</si>
  <si>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</si>
  <si>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</si>
  <si>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</si>
  <si>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</si>
  <si>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</si>
  <si>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</si>
  <si>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</si>
  <si>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</si>
  <si>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</si>
  <si>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</si>
  <si>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</si>
  <si>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</si>
  <si>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</si>
  <si>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</si>
  <si>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</si>
  <si>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</si>
  <si>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</si>
  <si>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</si>
  <si>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</si>
  <si>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</si>
  <si>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</si>
  <si>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</si>
  <si>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</si>
  <si>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</si>
  <si>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</si>
  <si>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</si>
  <si>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</si>
  <si>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</si>
  <si>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</si>
  <si>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</si>
  <si>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</si>
  <si>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</si>
  <si>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</si>
  <si>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</si>
  <si>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</si>
  <si>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</si>
  <si>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</si>
  <si>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</si>
  <si>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</si>
  <si>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</si>
  <si>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</si>
  <si>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</si>
  <si>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</si>
  <si>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</si>
  <si>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</si>
  <si>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</si>
  <si>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</si>
  <si>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</si>
  <si>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</si>
  <si>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</si>
  <si>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</si>
  <si>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</si>
  <si>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</si>
  <si>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</si>
  <si>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</si>
  <si>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</si>
  <si>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</si>
  <si>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</si>
  <si>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</si>
  <si>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</si>
  <si>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</si>
  <si>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</si>
  <si>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</si>
  <si>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</si>
  <si>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</si>
  <si>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</si>
  <si>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</si>
  <si>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</si>
  <si>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</si>
  <si>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</si>
  <si>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</si>
  <si>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</si>
  <si>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</si>
  <si>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</si>
  <si>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</si>
  <si>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</si>
  <si>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</si>
  <si>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</si>
  <si>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</si>
  <si>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</si>
  <si>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</si>
  <si>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</si>
  <si>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</si>
  <si>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</si>
  <si>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</si>
  <si>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</si>
  <si>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</si>
  <si>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</si>
  <si>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</si>
  <si>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</si>
  <si>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</si>
  <si>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</si>
  <si>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</si>
  <si>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</si>
  <si>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</si>
  <si>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</si>
  <si>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</si>
  <si>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</si>
  <si>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</si>
  <si>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</si>
  <si>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</si>
  <si>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</si>
  <si>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</si>
  <si>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</si>
  <si>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</si>
  <si>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</si>
  <si>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</si>
  <si>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</si>
  <si>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</si>
  <si>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</si>
  <si>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</si>
  <si>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</si>
  <si>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</si>
  <si>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</si>
  <si>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</si>
  <si>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</si>
  <si>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</si>
  <si>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</si>
  <si>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</si>
  <si>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</si>
  <si>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</si>
  <si>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</si>
  <si>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</si>
  <si>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</si>
  <si>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</si>
  <si>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</si>
  <si>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</si>
  <si>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</si>
  <si>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</si>
  <si>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</si>
  <si>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</si>
  <si>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</si>
  <si>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</si>
  <si>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</si>
  <si>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</si>
  <si>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</si>
  <si>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</si>
  <si>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</si>
  <si>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</si>
  <si>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</si>
  <si>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</si>
  <si>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</si>
  <si>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</si>
  <si>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</si>
  <si>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</si>
  <si>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</si>
  <si>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</si>
  <si>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</si>
  <si>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</si>
  <si>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</si>
  <si>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</si>
  <si>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</si>
  <si>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</si>
  <si>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</si>
  <si>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</si>
  <si>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</si>
  <si>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</si>
  <si>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</si>
  <si>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</si>
  <si>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</si>
  <si>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</si>
  <si>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</si>
  <si>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</si>
  <si>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</si>
  <si>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</si>
  <si>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</si>
  <si>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</si>
  <si>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</si>
  <si>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</si>
  <si>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</si>
  <si>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</si>
  <si>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</si>
  <si>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</si>
  <si>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</si>
  <si>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</si>
  <si>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</si>
  <si>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</si>
  <si>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</si>
  <si>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</si>
  <si>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</si>
  <si>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</si>
  <si>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</si>
  <si>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</si>
  <si>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</si>
  <si>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</si>
  <si>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</si>
  <si>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</si>
  <si>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</si>
  <si>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</si>
  <si>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</si>
  <si>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</si>
  <si>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</si>
  <si>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</si>
  <si>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</si>
  <si>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</si>
  <si>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</si>
  <si>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</si>
  <si>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</si>
  <si>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</si>
  <si>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</si>
  <si>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</si>
  <si>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</si>
  <si>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</si>
  <si>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</si>
  <si>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</si>
  <si>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</si>
  <si>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</si>
  <si>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</si>
  <si>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</si>
  <si>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</si>
  <si>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</si>
  <si>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</si>
  <si>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</si>
  <si>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</si>
  <si>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</si>
  <si>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</si>
  <si>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</si>
  <si>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</si>
  <si>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</si>
  <si>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</si>
  <si>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</si>
  <si>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</si>
  <si>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</si>
  <si>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</si>
  <si>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</si>
  <si>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</si>
  <si>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</si>
  <si>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</si>
  <si>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</si>
  <si>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</si>
  <si>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</si>
  <si>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</si>
  <si>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</si>
  <si>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</si>
  <si>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</si>
  <si>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</si>
  <si>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</si>
  <si>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</si>
  <si>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</si>
  <si>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</si>
  <si>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</si>
  <si>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</si>
  <si>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</si>
  <si>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</si>
  <si>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</si>
  <si>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</si>
  <si>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</si>
  <si>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</si>
  <si>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</si>
  <si>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</si>
  <si>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</si>
  <si>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</si>
  <si>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</si>
  <si>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</si>
  <si>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</si>
  <si>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</si>
  <si>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</si>
  <si>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</si>
  <si>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</si>
  <si>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</si>
  <si>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</si>
  <si>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</si>
  <si>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</si>
  <si>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</si>
  <si>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</si>
  <si>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</si>
  <si>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</si>
  <si>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</si>
  <si>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</si>
  <si>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</si>
  <si>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</si>
  <si>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</si>
  <si>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</si>
  <si>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</si>
  <si>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</si>
  <si>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</si>
  <si>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</si>
  <si>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</si>
  <si>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</si>
  <si>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</si>
  <si>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</si>
  <si>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</si>
  <si>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</si>
  <si>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</si>
  <si>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</si>
  <si>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</si>
  <si>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</si>
  <si>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</si>
  <si>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</si>
  <si>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</si>
  <si>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</si>
  <si>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</si>
  <si>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</si>
  <si>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</si>
  <si>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</si>
  <si>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</si>
  <si>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</si>
  <si>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</si>
  <si>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</si>
  <si>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</si>
  <si>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</si>
  <si>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</si>
  <si>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</si>
  <si>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</si>
  <si>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</si>
  <si>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</si>
  <si>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</si>
  <si>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</si>
  <si>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</si>
  <si>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</si>
  <si>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</si>
  <si>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</si>
  <si>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</si>
  <si>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</si>
  <si>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</si>
  <si>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</si>
  <si>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</si>
  <si>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</si>
  <si>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</si>
  <si>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</si>
  <si>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</si>
  <si>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</si>
  <si>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</si>
  <si>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</si>
  <si>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</si>
  <si>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</si>
  <si>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</si>
  <si>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</si>
  <si>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</si>
  <si>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</si>
  <si>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</si>
  <si>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</si>
  <si>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</si>
  <si>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</si>
  <si>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</si>
  <si>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</si>
  <si>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</si>
  <si>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</si>
  <si>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</si>
  <si>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</si>
  <si>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</si>
  <si>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</si>
  <si>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</si>
  <si>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</si>
  <si>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</si>
  <si>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</si>
  <si>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</si>
  <si>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</si>
  <si>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</si>
  <si>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</si>
  <si>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</si>
  <si>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</si>
  <si>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</si>
  <si>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</si>
  <si>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</si>
  <si>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</si>
  <si>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</si>
  <si>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</si>
  <si>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</si>
  <si>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</si>
  <si>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</si>
  <si>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</si>
  <si>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</si>
  <si>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</si>
  <si>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</si>
  <si>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</si>
  <si>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</si>
  <si>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</si>
  <si>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</si>
  <si>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</si>
  <si>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</si>
  <si>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</si>
  <si>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</si>
  <si>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</si>
  <si>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</si>
  <si>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</si>
  <si>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</si>
  <si>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</si>
  <si>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</si>
  <si>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</si>
  <si>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</si>
  <si>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</si>
  <si>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</si>
  <si>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</si>
  <si>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</si>
  <si>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</si>
  <si>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</si>
  <si>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</si>
  <si>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</si>
  <si>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</si>
  <si>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</si>
  <si>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</si>
  <si>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</si>
  <si>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</si>
  <si>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</si>
  <si>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</si>
  <si>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</si>
  <si>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</si>
  <si>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</si>
  <si>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</si>
  <si>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</si>
  <si>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</si>
  <si>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</si>
  <si>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</si>
  <si>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</si>
  <si>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</si>
  <si>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</si>
  <si>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</si>
  <si>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</si>
  <si>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</si>
  <si>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</si>
  <si>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</si>
  <si>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</si>
  <si>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</si>
  <si>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</si>
  <si>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</si>
  <si>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</si>
  <si>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</si>
  <si>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</si>
  <si>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</si>
  <si>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</si>
  <si>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</si>
  <si>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</si>
  <si>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</si>
  <si>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</si>
  <si>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</si>
  <si>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</si>
  <si>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</si>
  <si>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</si>
  <si>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</si>
  <si>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</si>
  <si>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</si>
  <si>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</si>
  <si>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</si>
  <si>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</si>
  <si>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</si>
  <si>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</si>
  <si>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</si>
  <si>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</si>
  <si>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</si>
  <si>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</si>
  <si>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</si>
  <si>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</si>
  <si>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</si>
  <si>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</si>
  <si>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</si>
  <si>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</si>
  <si>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</si>
  <si>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</si>
  <si>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</si>
  <si>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</si>
  <si>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</si>
  <si>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</si>
  <si>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</si>
  <si>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</si>
  <si>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</si>
  <si>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</si>
  <si>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</si>
  <si>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</si>
  <si>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</si>
  <si>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</si>
  <si>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</si>
  <si>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</si>
  <si>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</si>
  <si>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</si>
  <si>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</si>
  <si>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</si>
  <si>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</si>
  <si>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</si>
  <si>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</si>
  <si>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</si>
  <si>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</si>
  <si>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</si>
  <si>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</si>
  <si>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</si>
  <si>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</si>
  <si>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</si>
  <si>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</si>
  <si>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</si>
  <si>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</si>
  <si>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</si>
  <si>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</si>
  <si>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</si>
  <si>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</si>
  <si>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</si>
  <si>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</si>
  <si>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</si>
  <si>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</si>
  <si>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</si>
  <si>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</si>
  <si>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</si>
  <si>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</si>
  <si>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</si>
  <si>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</si>
  <si>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</si>
  <si>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</si>
  <si>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</si>
  <si>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</si>
  <si>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</si>
  <si>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</si>
  <si>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</si>
  <si>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</si>
  <si>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</si>
  <si>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</si>
  <si>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</si>
  <si>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</si>
  <si>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</si>
  <si>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</si>
  <si>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</si>
  <si>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</si>
  <si>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</si>
  <si>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</si>
  <si>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</si>
  <si>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</si>
  <si>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</si>
  <si>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</si>
  <si>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</si>
  <si>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</si>
  <si>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</si>
  <si>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</si>
  <si>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</si>
  <si>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</si>
  <si>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</si>
  <si>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</si>
  <si>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</si>
  <si>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</si>
  <si>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</si>
  <si>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</si>
  <si>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</si>
  <si>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</si>
  <si>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</si>
  <si>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</si>
  <si>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</si>
  <si>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</si>
  <si>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</si>
  <si>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</si>
  <si>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</si>
  <si>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</si>
  <si>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</si>
  <si>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</si>
  <si>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</si>
  <si>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</si>
  <si>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</si>
  <si>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</si>
  <si>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</si>
  <si>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</si>
  <si>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</si>
  <si>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</si>
  <si>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</si>
  <si>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</si>
  <si>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</si>
  <si>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</si>
  <si>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</si>
  <si>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</si>
  <si>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</si>
  <si>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</si>
  <si>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</si>
  <si>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</si>
  <si>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</si>
  <si>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</si>
  <si>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</si>
  <si>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</si>
  <si>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</si>
  <si>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</si>
  <si>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</si>
  <si>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</si>
  <si>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</si>
  <si>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</si>
  <si>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</si>
  <si>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</si>
  <si>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</si>
  <si>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</si>
  <si>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</si>
  <si>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</si>
  <si>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</si>
  <si>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</si>
  <si>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</si>
  <si>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</si>
  <si>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</si>
  <si>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</si>
  <si>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</si>
  <si>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</si>
  <si>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</si>
  <si>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</si>
  <si>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</si>
  <si>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</si>
  <si>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</si>
  <si>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</si>
  <si>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</si>
  <si>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</si>
  <si>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</si>
  <si>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</si>
  <si>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</si>
  <si>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</si>
  <si>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</si>
  <si>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</si>
  <si>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</si>
  <si>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</si>
  <si>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</si>
  <si>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</si>
  <si>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</si>
  <si>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</si>
  <si>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</si>
  <si>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</si>
  <si>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</si>
  <si>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</si>
  <si>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</si>
  <si>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</si>
  <si>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</si>
  <si>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</si>
  <si>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</si>
  <si>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</si>
  <si>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</si>
  <si>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</si>
  <si>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</si>
  <si>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</si>
  <si>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</si>
  <si>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</si>
  <si>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</si>
  <si>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</si>
  <si>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</si>
  <si>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</si>
  <si>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</si>
  <si>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</si>
  <si>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</si>
  <si>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</si>
  <si>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</si>
  <si>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</si>
  <si>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</si>
  <si>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</si>
  <si>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</si>
  <si>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</si>
  <si>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</si>
  <si>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</si>
  <si>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</si>
  <si>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</si>
  <si>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</si>
  <si>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</si>
  <si>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</si>
  <si>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</si>
  <si>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</si>
  <si>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</si>
  <si>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</si>
  <si>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</si>
  <si>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</si>
  <si>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</si>
  <si>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</si>
  <si>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</si>
  <si>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</si>
  <si>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</si>
  <si>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</si>
  <si>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</si>
  <si>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</si>
  <si>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</si>
  <si>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</si>
  <si>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</si>
  <si>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</si>
  <si>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</si>
  <si>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</si>
  <si>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</si>
  <si>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</si>
  <si>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</si>
  <si>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</si>
  <si>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</si>
  <si>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</si>
  <si>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</si>
  <si>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</si>
  <si>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</si>
  <si>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</si>
  <si>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</si>
  <si>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</si>
  <si>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</si>
  <si>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</si>
  <si>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</si>
  <si>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</si>
  <si>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</si>
  <si>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</si>
  <si>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</si>
  <si>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</si>
  <si>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</si>
  <si>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</si>
  <si>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</si>
  <si>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</si>
  <si>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</si>
  <si>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</si>
  <si>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</si>
  <si>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</si>
  <si>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</si>
  <si>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</si>
  <si>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</si>
  <si>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</si>
  <si>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</si>
  <si>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</si>
  <si>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</si>
  <si>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</si>
  <si>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</si>
  <si>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</si>
  <si>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</si>
  <si>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</si>
  <si>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</si>
  <si>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</si>
  <si>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</si>
  <si>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</si>
  <si>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</si>
  <si>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</si>
  <si>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</si>
  <si>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</si>
  <si>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</si>
  <si>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</si>
  <si>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</si>
  <si>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</si>
  <si>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</si>
  <si>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</si>
  <si>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</si>
  <si>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</si>
  <si>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</si>
  <si>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</si>
  <si>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</si>
  <si>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</si>
  <si>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</si>
  <si>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</si>
  <si>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</si>
  <si>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</si>
  <si>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</si>
  <si>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</si>
  <si>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</si>
  <si>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</si>
  <si>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</si>
  <si>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</si>
  <si>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</si>
  <si>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</si>
  <si>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</si>
  <si>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</si>
  <si>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</si>
  <si>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</si>
  <si>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</si>
  <si>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</si>
  <si>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</si>
  <si>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</si>
  <si>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</si>
  <si>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</si>
  <si>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</si>
  <si>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</si>
  <si>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</si>
  <si>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</si>
  <si>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</si>
  <si>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</si>
  <si>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</si>
  <si>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</si>
  <si>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</si>
  <si>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</si>
  <si>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</si>
  <si>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</si>
  <si>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</si>
  <si>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</si>
  <si>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</si>
  <si>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</si>
  <si>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</si>
  <si>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</si>
  <si>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</si>
  <si>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</si>
  <si>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</si>
  <si>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</si>
  <si>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</si>
  <si>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</si>
  <si>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</si>
  <si>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</si>
  <si>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</si>
  <si>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</si>
  <si>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</si>
  <si>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</si>
  <si>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</si>
  <si>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</si>
  <si>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</si>
  <si>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</si>
  <si>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</si>
  <si>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</si>
  <si>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</si>
  <si>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</si>
  <si>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</si>
  <si>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</si>
  <si>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</si>
  <si>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</si>
  <si>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</si>
  <si>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</si>
  <si>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</si>
  <si>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</si>
  <si>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</si>
  <si>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</si>
  <si>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</si>
  <si>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</si>
  <si>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</si>
  <si>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</si>
  <si>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</si>
  <si>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</si>
  <si>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</si>
  <si>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</si>
  <si>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</si>
  <si>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</si>
  <si>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</si>
  <si>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</si>
  <si>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</si>
  <si>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</si>
  <si>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</si>
  <si>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</si>
  <si>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</si>
  <si>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</si>
  <si>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</si>
  <si>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</si>
  <si>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</si>
  <si>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</si>
  <si>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</si>
  <si>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</si>
  <si>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</si>
  <si>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</si>
  <si>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</si>
  <si>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</si>
  <si>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</si>
  <si>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</si>
  <si>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</si>
  <si>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</si>
  <si>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</si>
  <si>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</si>
  <si>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</si>
  <si>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</si>
  <si>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</si>
  <si>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</si>
  <si>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</si>
  <si>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</si>
  <si>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</si>
  <si>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</si>
  <si>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</si>
  <si>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</si>
  <si>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</si>
  <si>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</si>
  <si>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</si>
  <si>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</si>
  <si>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</si>
  <si>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</si>
  <si>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</si>
  <si>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</si>
  <si>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</si>
  <si>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</si>
  <si>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</si>
  <si>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</si>
  <si>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</si>
  <si>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</si>
  <si>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</si>
  <si>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</si>
  <si>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</si>
  <si>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</si>
  <si>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</si>
  <si>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</si>
  <si>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</si>
  <si>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</si>
  <si>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</si>
  <si>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</si>
  <si>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</si>
  <si>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</si>
  <si>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</si>
  <si>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</si>
  <si>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</si>
  <si>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</si>
  <si>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</si>
  <si>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</si>
  <si>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</si>
  <si>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</si>
  <si>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</si>
  <si>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</si>
  <si>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</si>
  <si>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</si>
  <si>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</si>
  <si>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</si>
  <si>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</si>
  <si>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</si>
  <si>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</si>
  <si>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</si>
  <si>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</si>
  <si>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</si>
  <si>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</si>
  <si>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</si>
  <si>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</si>
  <si>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</si>
  <si>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</si>
  <si>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</si>
  <si>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</si>
  <si>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</si>
  <si>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</si>
  <si>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</si>
  <si>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</si>
  <si>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</si>
  <si>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</si>
  <si>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</si>
  <si>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</si>
  <si>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</si>
  <si>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</si>
  <si>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</si>
  <si>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</si>
  <si>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</si>
  <si>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</si>
  <si>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</si>
  <si>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</si>
  <si>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</si>
  <si>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</si>
  <si>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</si>
  <si>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</si>
  <si>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</si>
  <si>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</si>
  <si>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</si>
  <si>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</si>
  <si>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</si>
  <si>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</si>
  <si>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</si>
  <si>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</si>
  <si>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</si>
  <si>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</si>
  <si>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</si>
  <si>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</si>
  <si>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</si>
  <si>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</si>
  <si>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</si>
  <si>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</si>
  <si>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</si>
  <si>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</si>
  <si>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</si>
  <si>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</si>
  <si>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</si>
  <si>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</si>
  <si>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</si>
  <si>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</si>
  <si>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</si>
  <si>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</si>
  <si>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</si>
  <si>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</si>
  <si>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</si>
  <si>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</si>
  <si>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</si>
  <si>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</si>
  <si>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</si>
  <si>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</si>
  <si>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</si>
  <si>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</si>
  <si>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</si>
  <si>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</si>
  <si>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</si>
  <si>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</si>
  <si>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</si>
  <si>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</si>
  <si>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</si>
  <si>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</si>
  <si>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</si>
  <si>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</si>
  <si>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</si>
  <si>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</si>
  <si>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</si>
  <si>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</si>
  <si>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</si>
  <si>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</si>
  <si>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</si>
  <si>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</si>
  <si>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</si>
  <si>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</si>
  <si>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</si>
  <si>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</si>
  <si>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</si>
  <si>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</si>
  <si>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</si>
  <si>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</si>
  <si>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</si>
  <si>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</si>
  <si>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</si>
  <si>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</si>
  <si>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</si>
  <si>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</si>
  <si>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</si>
  <si>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</si>
  <si>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</si>
  <si>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</si>
  <si>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</si>
  <si>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</si>
  <si>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</si>
  <si>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</si>
  <si>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</si>
  <si>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</si>
  <si>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</si>
  <si>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</si>
  <si>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</si>
  <si>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</si>
  <si>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</si>
  <si>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</si>
  <si>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</si>
  <si>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</si>
  <si>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</si>
  <si>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</si>
  <si>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</si>
  <si>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</si>
  <si>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</si>
  <si>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</si>
  <si>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</si>
  <si>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</si>
  <si>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</si>
  <si>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</si>
  <si>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</si>
  <si>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</si>
  <si>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</si>
  <si>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</si>
  <si>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</si>
  <si>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</si>
  <si>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</si>
  <si>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</si>
  <si>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</si>
  <si>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</si>
  <si>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</si>
  <si>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</si>
  <si>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</si>
  <si>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</si>
  <si>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</si>
  <si>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</si>
  <si>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</si>
  <si>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</si>
  <si>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</si>
  <si>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</si>
  <si>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</si>
  <si>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</si>
  <si>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</si>
  <si>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</si>
  <si>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</si>
  <si>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</si>
  <si>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</si>
  <si>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</si>
  <si>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</si>
  <si>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</si>
  <si>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</si>
  <si>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</si>
  <si>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</si>
  <si>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</si>
  <si>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</si>
  <si>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</si>
  <si>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</si>
  <si>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</si>
  <si>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</si>
  <si>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</si>
  <si>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</si>
  <si>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</si>
  <si>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</si>
  <si>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</si>
  <si>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</si>
  <si>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</si>
  <si>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</si>
  <si>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</si>
  <si>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</si>
  <si>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</si>
  <si>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</si>
  <si>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</si>
  <si>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</si>
  <si>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</si>
  <si>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</si>
  <si>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</si>
  <si>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</si>
  <si>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</si>
  <si>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</si>
  <si>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</si>
  <si>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</si>
  <si>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</si>
  <si>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</si>
  <si>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</si>
  <si>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</si>
  <si>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</si>
  <si>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</si>
  <si>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</si>
  <si>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</si>
  <si>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</si>
  <si>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</si>
  <si>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</si>
  <si>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</si>
  <si>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</si>
  <si>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</si>
  <si>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</si>
  <si>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</si>
  <si>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</si>
  <si>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</si>
  <si>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</si>
  <si>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</si>
  <si>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</si>
  <si>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</si>
  <si>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</si>
  <si>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</si>
  <si>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</si>
  <si>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</si>
  <si>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</si>
  <si>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</si>
  <si>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</si>
  <si>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</si>
  <si>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</si>
  <si>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</si>
  <si>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</si>
  <si>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</si>
  <si>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</si>
  <si>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</si>
  <si>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</si>
  <si>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</si>
  <si>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</si>
  <si>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</si>
  <si>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</si>
  <si>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</si>
  <si>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</si>
  <si>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</si>
  <si>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</si>
  <si>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</si>
  <si>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</si>
  <si>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</si>
  <si>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</si>
  <si>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</si>
  <si>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</si>
  <si>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</si>
  <si>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</si>
  <si>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</si>
  <si>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</si>
  <si>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</si>
  <si>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</si>
  <si>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</si>
  <si>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</si>
  <si>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</si>
  <si>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</si>
  <si>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</si>
  <si>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</si>
  <si>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</si>
  <si>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</si>
  <si>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</si>
  <si>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</si>
  <si>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</si>
  <si>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</si>
  <si>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</si>
  <si>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</si>
  <si>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</si>
  <si>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</si>
  <si>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</si>
  <si>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</si>
  <si>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</si>
  <si>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</si>
  <si>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</si>
  <si>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</si>
  <si>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</si>
  <si>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</si>
  <si>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</si>
  <si>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</si>
  <si>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</si>
  <si>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</si>
  <si>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</si>
  <si>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</si>
  <si>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</si>
  <si>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</si>
  <si>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</si>
  <si>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</si>
  <si>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</si>
  <si>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</si>
  <si>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</si>
  <si>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</si>
  <si>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</si>
  <si>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</si>
  <si>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</si>
  <si>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</si>
  <si>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</si>
  <si>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</si>
  <si>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</si>
  <si>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</si>
  <si>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</si>
  <si>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</si>
  <si>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</si>
  <si>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</si>
  <si>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</si>
  <si>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</si>
  <si>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</si>
  <si>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</si>
  <si>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</si>
  <si>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</si>
  <si>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</si>
  <si>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</si>
  <si>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</si>
  <si>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</si>
  <si>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</si>
  <si>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</si>
  <si>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</si>
  <si>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</si>
  <si>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</si>
  <si>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</si>
  <si>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</si>
  <si>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</si>
  <si>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</si>
  <si>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</si>
  <si>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</si>
  <si>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</si>
  <si>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</si>
  <si>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</si>
  <si>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</si>
  <si>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</si>
  <si>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</si>
  <si>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</si>
  <si>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</si>
  <si>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</si>
  <si>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</si>
  <si>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</si>
  <si>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</si>
  <si>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</si>
  <si>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</si>
  <si>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</si>
  <si>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</si>
  <si>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</si>
  <si>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</si>
  <si>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</si>
  <si>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</si>
  <si>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</si>
  <si>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</si>
  <si>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</si>
  <si>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</si>
  <si>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</si>
  <si>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</si>
  <si>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</si>
  <si>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</si>
  <si>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</si>
  <si>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</si>
  <si>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</si>
  <si>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</si>
  <si>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</si>
  <si>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</si>
  <si>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</si>
  <si>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</si>
  <si>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</si>
  <si>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</si>
  <si>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</si>
  <si>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</si>
  <si>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</si>
  <si>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</si>
  <si>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</si>
  <si>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</si>
  <si>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</si>
  <si>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</si>
  <si>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</si>
  <si>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</si>
  <si>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</si>
  <si>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</si>
  <si>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</si>
  <si>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</si>
  <si>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</si>
  <si>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</si>
  <si>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</si>
  <si>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</si>
  <si>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</si>
  <si>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</si>
  <si>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</si>
  <si>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</si>
  <si>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</si>
  <si>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</si>
  <si>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</si>
  <si>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</si>
  <si>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</si>
  <si>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</si>
  <si>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</si>
  <si>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</si>
  <si>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</si>
  <si>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</si>
  <si>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</si>
  <si>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</si>
  <si>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</si>
  <si>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</si>
  <si>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</si>
  <si>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</si>
  <si>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</si>
  <si>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</si>
  <si>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</si>
  <si>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</si>
  <si>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</si>
  <si>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</si>
  <si>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</si>
  <si>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</si>
  <si>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</si>
  <si>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</si>
  <si>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</si>
  <si>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</si>
  <si>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</si>
  <si>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</si>
  <si>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</si>
  <si>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</si>
  <si>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</si>
  <si>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</si>
  <si>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</si>
  <si>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</si>
  <si>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</si>
  <si>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</si>
  <si>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</si>
  <si>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</si>
  <si>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</si>
  <si>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</si>
  <si>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</si>
  <si>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</si>
  <si>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</si>
  <si>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</si>
  <si>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</si>
  <si>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</si>
  <si>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</si>
  <si>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</si>
  <si>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</si>
  <si>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</si>
  <si>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</si>
  <si>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</si>
  <si>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</si>
  <si>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</si>
  <si>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</si>
  <si>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</si>
  <si>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</si>
  <si>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</si>
  <si>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</si>
  <si>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</si>
  <si>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</si>
  <si>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</si>
  <si>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</si>
  <si>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</si>
  <si>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</si>
  <si>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</si>
  <si>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</si>
  <si>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</si>
  <si>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</si>
  <si>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</si>
  <si>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</si>
  <si>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</si>
  <si>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</si>
  <si>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</si>
  <si>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</si>
  <si>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</si>
  <si>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</si>
  <si>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</si>
  <si>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</si>
  <si>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</si>
  <si>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</si>
  <si>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</si>
  <si>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</si>
  <si>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</si>
  <si>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</si>
  <si>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</si>
  <si>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</si>
  <si>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</si>
  <si>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</si>
  <si>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</si>
  <si>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</si>
  <si>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</si>
  <si>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</si>
  <si>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</si>
  <si>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</si>
  <si>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</si>
  <si>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</si>
  <si>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</si>
  <si>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</si>
  <si>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</si>
  <si>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</si>
  <si>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</si>
  <si>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</si>
  <si>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</si>
  <si>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</si>
  <si>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</si>
  <si>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</si>
  <si>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</si>
  <si>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</si>
  <si>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</si>
  <si>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</si>
  <si>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</si>
  <si>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</si>
  <si>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</si>
  <si>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</si>
  <si>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</si>
  <si>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</si>
  <si>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</si>
  <si>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</si>
  <si>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</si>
  <si>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</si>
  <si>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</si>
  <si>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</si>
  <si>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</si>
  <si>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</si>
  <si>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</si>
  <si>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</si>
  <si>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</si>
  <si>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</si>
  <si>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</si>
  <si>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</si>
  <si>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</si>
  <si>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</si>
  <si>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</si>
  <si>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</si>
  <si>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</si>
  <si>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</si>
  <si>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</si>
  <si>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</si>
  <si>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</si>
  <si>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</si>
  <si>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</si>
  <si>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</si>
  <si>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</si>
  <si>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</si>
  <si>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</si>
  <si>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</si>
  <si>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</si>
  <si>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</si>
  <si>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</si>
  <si>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</si>
  <si>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</si>
  <si>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</si>
  <si>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</si>
  <si>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</si>
  <si>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</si>
  <si>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</si>
  <si>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</si>
  <si>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</si>
  <si>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</si>
  <si>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</si>
  <si>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</si>
  <si>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</si>
  <si>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</si>
  <si>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</si>
  <si>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</si>
  <si>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</si>
  <si>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</si>
  <si>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</si>
  <si>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</si>
  <si>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</si>
  <si>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</si>
  <si>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</si>
  <si>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</si>
  <si>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</si>
  <si>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</si>
  <si>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</si>
  <si>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</si>
  <si>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</si>
  <si>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</si>
  <si>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</si>
  <si>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</si>
  <si>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</si>
  <si>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</si>
  <si>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</si>
  <si>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</si>
  <si>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</si>
  <si>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</si>
  <si>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</si>
  <si>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</si>
  <si>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</si>
  <si>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</si>
  <si>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</si>
  <si>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</si>
  <si>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</si>
  <si>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</si>
  <si>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</si>
  <si>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</si>
  <si>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</si>
  <si>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</si>
  <si>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</si>
  <si>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</si>
  <si>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</si>
  <si>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</si>
  <si>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</si>
  <si>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</si>
  <si>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</si>
  <si>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</si>
  <si>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</si>
  <si>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</si>
  <si>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</si>
  <si>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</si>
  <si>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</si>
  <si>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</si>
  <si>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</si>
  <si>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</si>
  <si>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</si>
  <si>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</si>
  <si>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</si>
  <si>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</si>
  <si>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</si>
  <si>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</si>
  <si>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</si>
  <si>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</si>
  <si>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</si>
  <si>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</si>
  <si>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</si>
  <si>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</si>
  <si>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</si>
  <si>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</si>
  <si>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</si>
  <si>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</si>
  <si>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</si>
  <si>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</si>
  <si>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</si>
  <si>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</si>
  <si>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</si>
  <si>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</si>
  <si>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</si>
  <si>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</si>
  <si>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</si>
  <si>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</si>
  <si>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</si>
  <si>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</si>
  <si>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</si>
  <si>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</si>
  <si>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</si>
  <si>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</si>
  <si>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</si>
  <si>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</si>
  <si>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</si>
  <si>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</si>
  <si>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</si>
  <si>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</si>
  <si>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</si>
  <si>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</si>
  <si>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</si>
  <si>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</si>
  <si>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</si>
  <si>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</si>
  <si>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</si>
  <si>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</si>
  <si>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</si>
  <si>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</si>
  <si>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</si>
  <si>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</si>
  <si>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</si>
  <si>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</si>
  <si>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</si>
  <si>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</si>
  <si>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</si>
  <si>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</si>
  <si>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</si>
  <si>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</si>
  <si>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</si>
  <si>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</si>
  <si>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</si>
  <si>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</si>
  <si>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</si>
  <si>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</si>
  <si>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</si>
  <si>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</si>
  <si>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</si>
  <si>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</si>
  <si>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</si>
  <si>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</si>
  <si>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</si>
  <si>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</si>
  <si>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</si>
  <si>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</si>
  <si>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</si>
  <si>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</si>
  <si>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</si>
  <si>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</si>
  <si>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</si>
  <si>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</si>
  <si>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</si>
  <si>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</si>
  <si>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</si>
  <si>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</si>
  <si>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</si>
  <si>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</si>
  <si>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</si>
  <si>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</si>
  <si>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</si>
  <si>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</si>
  <si>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</si>
  <si>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</si>
  <si>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</si>
  <si>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</si>
  <si>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</si>
  <si>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</si>
  <si>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</si>
  <si>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</si>
  <si>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</si>
  <si>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</si>
  <si>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</si>
  <si>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</si>
  <si>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</si>
  <si>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</si>
  <si>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</si>
  <si>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</si>
  <si>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</si>
  <si>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</si>
  <si>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</si>
  <si>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</si>
  <si>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</si>
  <si>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</si>
  <si>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</si>
  <si>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</si>
  <si>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</si>
  <si>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</si>
  <si>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</si>
  <si>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</si>
  <si>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</si>
  <si>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</si>
  <si>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</si>
  <si>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</si>
  <si>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</si>
  <si>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</si>
  <si>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</si>
  <si>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</si>
  <si>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</si>
  <si>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</si>
  <si>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</si>
  <si>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</si>
  <si>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</si>
  <si>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</si>
  <si>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</si>
  <si>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</si>
  <si>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</si>
  <si>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</si>
  <si>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</si>
  <si>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</si>
  <si>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</si>
  <si>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</si>
  <si>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</si>
  <si>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</si>
  <si>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</si>
  <si>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</si>
  <si>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</si>
  <si>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</si>
  <si>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</si>
  <si>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</si>
  <si>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</si>
  <si>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</si>
  <si>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</si>
  <si>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</si>
  <si>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</si>
  <si>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</si>
  <si>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</si>
  <si>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</si>
  <si>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</si>
  <si>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</si>
  <si>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</si>
  <si>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</si>
  <si>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</si>
  <si>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</si>
  <si>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</si>
  <si>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</si>
  <si>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</si>
  <si>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</si>
  <si>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</si>
  <si>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</si>
  <si>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</si>
  <si>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</si>
  <si>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</si>
  <si>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</si>
  <si>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</si>
  <si>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</si>
  <si>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</si>
  <si>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</si>
  <si>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</si>
  <si>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</si>
  <si>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</si>
  <si>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</si>
  <si>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</si>
  <si>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</si>
  <si>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</si>
  <si>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</si>
  <si>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</si>
  <si>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</si>
  <si>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</si>
  <si>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</si>
  <si>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</si>
  <si>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</si>
  <si>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</si>
  <si>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</si>
  <si>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</si>
  <si>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</si>
  <si>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</si>
  <si>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</si>
  <si>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</si>
  <si>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</si>
  <si>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</si>
  <si>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</si>
  <si>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</si>
  <si>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</si>
  <si>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</si>
  <si>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</si>
  <si>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</si>
  <si>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</si>
  <si>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</si>
  <si>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</si>
  <si>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</si>
  <si>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</si>
  <si>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</si>
  <si>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</si>
  <si>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</si>
  <si>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</si>
  <si>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</si>
  <si>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</si>
  <si>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</si>
  <si>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</si>
  <si>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</si>
  <si>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</si>
  <si>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</si>
  <si>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</si>
  <si>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</si>
  <si>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</si>
  <si>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</si>
  <si>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</si>
  <si>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</si>
  <si>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</si>
  <si>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</si>
  <si>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</si>
  <si>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</si>
  <si>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</si>
  <si>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</si>
  <si>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</si>
  <si>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</si>
  <si>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</si>
  <si>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</si>
  <si>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</si>
  <si>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</si>
  <si>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</si>
  <si>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</si>
  <si>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</si>
  <si>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</si>
  <si>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</si>
  <si>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</si>
  <si>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</si>
  <si>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</si>
  <si>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</si>
  <si>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</si>
  <si>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</si>
  <si>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</si>
  <si>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</si>
  <si>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</si>
  <si>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</si>
  <si>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</si>
  <si>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</si>
  <si>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</si>
  <si>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</si>
  <si>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</si>
  <si>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</si>
  <si>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</si>
  <si>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</si>
  <si>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</si>
  <si>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</si>
  <si>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</si>
  <si>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</si>
  <si>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</si>
  <si>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</si>
  <si>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</si>
  <si>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</si>
  <si>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</si>
  <si>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</si>
  <si>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</si>
  <si>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</si>
  <si>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</si>
  <si>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</si>
  <si>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</si>
  <si>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</si>
  <si>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</si>
  <si>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</si>
  <si>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</si>
  <si>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</si>
  <si>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</si>
  <si>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</si>
  <si>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</si>
  <si>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</si>
  <si>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</si>
  <si>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</si>
  <si>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</si>
  <si>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</si>
  <si>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</si>
  <si>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</si>
  <si>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</si>
  <si>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</si>
  <si>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</si>
  <si>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</si>
  <si>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</si>
  <si>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</si>
  <si>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</si>
  <si>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</si>
  <si>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</si>
  <si>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</si>
  <si>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</si>
  <si>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</si>
  <si>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</si>
  <si>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</si>
  <si>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</si>
  <si>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</si>
  <si>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</si>
  <si>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</si>
  <si>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</si>
  <si>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</si>
  <si>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</si>
  <si>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</si>
  <si>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</si>
  <si>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</si>
  <si>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</si>
  <si>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</si>
  <si>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</si>
  <si>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</si>
  <si>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</si>
  <si>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</si>
  <si>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</si>
  <si>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</si>
  <si>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</si>
  <si>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</si>
  <si>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</si>
  <si>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</si>
  <si>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</si>
  <si>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</si>
  <si>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</si>
  <si>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</si>
  <si>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</si>
  <si>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</si>
  <si>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</si>
  <si>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</si>
  <si>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</si>
  <si>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</si>
  <si>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</si>
  <si>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</si>
  <si>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</si>
  <si>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</si>
  <si>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</si>
  <si>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</si>
  <si>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</si>
  <si>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</si>
  <si>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</si>
  <si>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</si>
  <si>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</si>
  <si>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</si>
  <si>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</si>
  <si>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</si>
  <si>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</si>
  <si>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</si>
  <si>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</si>
  <si>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</si>
  <si>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</si>
  <si>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</si>
  <si>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</si>
  <si>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</si>
  <si>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</si>
  <si>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</si>
  <si>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</si>
  <si>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</si>
  <si>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</si>
  <si>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</si>
  <si>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</si>
  <si>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</si>
  <si>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</si>
  <si>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</si>
  <si>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</si>
  <si>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</si>
  <si>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</si>
  <si>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</si>
  <si>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</si>
  <si>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</si>
  <si>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</si>
  <si>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</si>
  <si>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</si>
  <si>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</si>
  <si>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</si>
  <si>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</si>
  <si>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</si>
  <si>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</si>
  <si>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</si>
  <si>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</si>
  <si>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</si>
  <si>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</si>
  <si>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</si>
  <si>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</si>
  <si>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</si>
  <si>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</si>
  <si>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</si>
  <si>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</si>
  <si>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</si>
  <si>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</si>
  <si>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</si>
  <si>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</si>
  <si>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</si>
  <si>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</si>
  <si>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</si>
  <si>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</si>
  <si>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</si>
  <si>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</si>
  <si>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</si>
  <si>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</si>
  <si>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</si>
  <si>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</si>
  <si>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</si>
  <si>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</si>
  <si>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</si>
  <si>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</si>
  <si>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</si>
  <si>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</si>
  <si>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</si>
  <si>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</si>
  <si>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</si>
  <si>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</si>
  <si>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</si>
  <si>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</si>
  <si>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</si>
  <si>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</si>
  <si>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</si>
  <si>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</si>
  <si>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</si>
  <si>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</si>
  <si>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</si>
  <si>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</si>
  <si>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</si>
  <si>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</si>
  <si>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</si>
  <si>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</si>
  <si>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</si>
  <si>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</si>
  <si>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</si>
  <si>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</si>
  <si>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</si>
  <si>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</si>
  <si>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</si>
  <si>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</si>
  <si>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</si>
  <si>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</si>
  <si>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</si>
  <si>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</si>
  <si>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</si>
  <si>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</si>
  <si>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</si>
  <si>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</si>
  <si>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</si>
  <si>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</si>
  <si>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</si>
  <si>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</si>
  <si>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</si>
  <si>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</si>
  <si>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</si>
  <si>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</si>
  <si>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</si>
  <si>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</si>
  <si>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</si>
  <si>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</si>
  <si>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</si>
  <si>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</si>
  <si>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</si>
  <si>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</si>
  <si>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</si>
  <si>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</si>
  <si>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</si>
  <si>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</si>
  <si>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</si>
  <si>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</si>
  <si>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</si>
  <si>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</si>
  <si>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</si>
  <si>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</si>
  <si>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</si>
  <si>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</si>
  <si>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</si>
  <si>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</si>
  <si>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</si>
  <si>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</si>
  <si>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</si>
  <si>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</si>
  <si>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</si>
  <si>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</si>
  <si>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</si>
  <si>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</si>
  <si>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</si>
  <si>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</si>
  <si>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</si>
  <si>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</si>
  <si>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</si>
  <si>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</si>
  <si>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</si>
  <si>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</si>
  <si>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</si>
  <si>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</si>
  <si>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</si>
  <si>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</si>
  <si>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</si>
  <si>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</si>
  <si>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</si>
  <si>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</si>
  <si>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</si>
  <si>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</si>
  <si>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</si>
  <si>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</si>
  <si>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</si>
  <si>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</si>
  <si>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</si>
  <si>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</si>
  <si>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</si>
  <si>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</si>
  <si>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</si>
  <si>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</si>
  <si>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</si>
  <si>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</si>
  <si>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</si>
  <si>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</si>
  <si>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</si>
  <si>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</si>
  <si>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</si>
  <si>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</si>
  <si>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</si>
  <si>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</si>
  <si>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</si>
  <si>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</si>
  <si>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</si>
  <si>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</si>
  <si>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</si>
  <si>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</si>
  <si>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</si>
  <si>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</si>
  <si>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</si>
  <si>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</si>
  <si>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</si>
  <si>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</si>
  <si>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</si>
  <si>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</si>
  <si>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</si>
  <si>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</si>
  <si>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</si>
  <si>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</si>
  <si>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</si>
  <si>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</si>
  <si>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</si>
  <si>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</si>
  <si>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</si>
  <si>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</si>
  <si>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</si>
  <si>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</si>
  <si>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</si>
  <si>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</si>
  <si>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</si>
  <si>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</si>
  <si>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</si>
  <si>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</si>
  <si>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</si>
  <si>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</si>
  <si>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</si>
  <si>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</si>
  <si>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</si>
  <si>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</si>
  <si>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</si>
  <si>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</si>
  <si>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</si>
  <si>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</si>
  <si>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</si>
  <si>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</si>
  <si>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</si>
  <si>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</si>
  <si>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</si>
  <si>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</si>
  <si>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</si>
  <si>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</si>
  <si>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</si>
  <si>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</si>
  <si>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</si>
  <si>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</si>
  <si>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</si>
  <si>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</si>
  <si>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</si>
  <si>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</si>
  <si>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</si>
  <si>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</si>
  <si>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</si>
  <si>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</si>
  <si>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</si>
  <si>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</si>
  <si>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</si>
  <si>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</si>
  <si>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</si>
  <si>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</si>
  <si>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</si>
  <si>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</si>
  <si>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</si>
  <si>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</si>
  <si>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</si>
  <si>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</si>
  <si>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</si>
  <si>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</si>
  <si>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</si>
  <si>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</si>
  <si>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</si>
  <si>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</si>
  <si>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</si>
  <si>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</si>
  <si>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</si>
  <si>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</si>
  <si>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</si>
  <si>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</si>
  <si>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</si>
  <si>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</si>
  <si>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</si>
  <si>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</si>
  <si>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</si>
  <si>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</si>
  <si>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</si>
  <si>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</si>
  <si>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</si>
  <si>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</si>
  <si>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</si>
  <si>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</si>
  <si>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</si>
  <si>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</si>
  <si>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</si>
  <si>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</si>
  <si>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</si>
  <si>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</si>
  <si>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</si>
  <si>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</si>
  <si>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</si>
  <si>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</si>
  <si>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</si>
  <si>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</si>
  <si>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</si>
  <si>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</si>
  <si>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</si>
  <si>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</si>
  <si>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</si>
  <si>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</si>
  <si>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</si>
  <si>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</si>
  <si>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</si>
  <si>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</si>
  <si>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</si>
  <si>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</si>
  <si>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</si>
  <si>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</si>
  <si>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</si>
  <si>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</si>
  <si>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</si>
  <si>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</si>
  <si>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</si>
  <si>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</si>
  <si>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</si>
  <si>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</si>
  <si>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</si>
  <si>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</si>
  <si>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</si>
  <si>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</si>
  <si>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</si>
  <si>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</si>
  <si>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</si>
  <si>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</si>
  <si>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</si>
  <si>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</si>
  <si>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</si>
  <si>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</si>
  <si>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</si>
  <si>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</si>
  <si>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</si>
  <si>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</si>
  <si>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</si>
  <si>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</si>
  <si>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</si>
  <si>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</si>
  <si>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</si>
  <si>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</si>
  <si>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</si>
  <si>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</si>
  <si>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</si>
  <si>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</si>
  <si>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</si>
  <si>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</si>
  <si>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</si>
  <si>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</si>
  <si>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</si>
  <si>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</si>
  <si>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</si>
  <si>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</si>
  <si>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</si>
  <si>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</si>
  <si>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</si>
  <si>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</si>
  <si>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</si>
  <si>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</si>
  <si>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</si>
  <si>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</si>
  <si>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</si>
  <si>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</si>
  <si>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</si>
  <si>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</si>
  <si>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</si>
  <si>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</si>
  <si>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</si>
  <si>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</si>
  <si>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</si>
  <si>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</si>
  <si>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</si>
  <si>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</si>
  <si>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</si>
  <si>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</si>
  <si>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</si>
  <si>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</si>
  <si>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</si>
  <si>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</si>
  <si>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</si>
  <si>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</si>
  <si>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</si>
  <si>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</si>
  <si>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</si>
  <si>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</si>
  <si>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</si>
  <si>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</si>
  <si>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</si>
  <si>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</si>
  <si>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</si>
  <si>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</si>
  <si>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</si>
  <si>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</si>
  <si>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</si>
  <si>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</si>
  <si>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</si>
  <si>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</si>
  <si>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</si>
  <si>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</si>
  <si>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</si>
  <si>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</si>
  <si>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</si>
  <si>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</si>
  <si>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</si>
  <si>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</si>
  <si>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</si>
  <si>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</si>
  <si>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</si>
  <si>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</si>
  <si>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</si>
  <si>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</si>
  <si>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</si>
  <si>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</si>
  <si>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</si>
  <si>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</si>
  <si>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</si>
  <si>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</si>
  <si>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</si>
  <si>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</si>
  <si>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</si>
  <si>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</si>
  <si>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</si>
  <si>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</si>
  <si>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</si>
  <si>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</si>
  <si>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</si>
  <si>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</si>
  <si>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</si>
  <si>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</si>
  <si>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</si>
  <si>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</si>
  <si>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</si>
  <si>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</si>
  <si>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</si>
  <si>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</si>
  <si>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</si>
  <si>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</si>
  <si>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</si>
  <si>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</si>
  <si>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</si>
  <si>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</si>
  <si>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</si>
  <si>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</si>
  <si>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</si>
  <si>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</si>
  <si>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</si>
  <si>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</si>
  <si>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</si>
  <si>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</si>
  <si>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</si>
  <si>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</si>
  <si>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</si>
  <si>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</si>
  <si>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</si>
  <si>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</si>
  <si>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</si>
  <si>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</si>
  <si>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</si>
  <si>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</si>
  <si>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</si>
  <si>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</si>
  <si>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</si>
  <si>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</si>
  <si>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</si>
  <si>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</si>
  <si>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</si>
  <si>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</si>
  <si>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</si>
  <si>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</si>
  <si>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</si>
  <si>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</si>
  <si>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</si>
  <si>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</si>
  <si>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</si>
  <si>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</si>
  <si>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</si>
  <si>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</si>
  <si>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</si>
  <si>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</si>
  <si>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</si>
  <si>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</si>
  <si>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</si>
  <si>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</si>
  <si>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</si>
  <si>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</si>
  <si>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</si>
  <si>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</si>
  <si>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</si>
  <si>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</si>
  <si>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</si>
  <si>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</si>
  <si>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</si>
  <si>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</si>
  <si>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</si>
  <si>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</si>
  <si>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</si>
  <si>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</si>
  <si>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</si>
  <si>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</si>
  <si>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</si>
  <si>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</si>
  <si>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</si>
  <si>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</si>
  <si>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</si>
  <si>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</si>
  <si>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</si>
  <si>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</si>
  <si>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</si>
  <si>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</si>
  <si>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</si>
  <si>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</si>
  <si>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</si>
  <si>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</si>
  <si>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</si>
  <si>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</si>
  <si>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</si>
  <si>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</si>
  <si>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</si>
  <si>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</si>
  <si>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</si>
  <si>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</si>
  <si>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</si>
  <si>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</si>
  <si>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</si>
  <si>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</si>
  <si>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</si>
  <si>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</si>
  <si>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</si>
  <si>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</si>
  <si>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</si>
  <si>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</si>
  <si>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</si>
  <si>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</si>
  <si>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</si>
  <si>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</si>
  <si>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</si>
  <si>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</si>
  <si>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</si>
  <si>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</si>
  <si>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</si>
  <si>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</si>
  <si>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</si>
  <si>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</si>
  <si>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</si>
  <si>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</si>
  <si>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</si>
  <si>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</si>
  <si>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</si>
  <si>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</si>
  <si>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</si>
  <si>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</si>
  <si>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</si>
  <si>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</si>
  <si>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</si>
  <si>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</si>
  <si>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</si>
  <si>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</si>
  <si>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</si>
  <si>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</si>
  <si>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</si>
  <si>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</si>
  <si>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</si>
  <si>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</si>
  <si>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</si>
  <si>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</si>
  <si>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</si>
  <si>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</si>
  <si>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</si>
  <si>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</si>
  <si>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</si>
  <si>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</si>
  <si>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</si>
  <si>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</si>
  <si>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</si>
  <si>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</si>
  <si>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</si>
  <si>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</si>
  <si>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</si>
  <si>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</si>
  <si>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</si>
  <si>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</si>
  <si>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</si>
  <si>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</si>
  <si>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</si>
  <si>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</si>
  <si>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</si>
  <si>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</si>
  <si>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</si>
  <si>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</si>
  <si>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</si>
  <si>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</si>
  <si>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</si>
  <si>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</si>
  <si>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</si>
  <si>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</si>
  <si>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</si>
  <si>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</si>
  <si>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</si>
  <si>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</si>
  <si>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</si>
  <si>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</si>
  <si>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</si>
  <si>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</si>
  <si>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</si>
  <si>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</si>
  <si>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</si>
  <si>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</si>
  <si>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</si>
  <si>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</si>
  <si>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</si>
  <si>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</si>
  <si>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</si>
  <si>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</si>
  <si>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</si>
  <si>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</si>
  <si>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</si>
  <si>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</si>
  <si>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</si>
  <si>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</si>
  <si>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</si>
  <si>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</si>
  <si>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</si>
  <si>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</si>
  <si>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</si>
  <si>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</si>
  <si>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</si>
  <si>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</si>
  <si>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</si>
  <si>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</si>
  <si>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</si>
  <si>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</si>
  <si>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</si>
  <si>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</si>
  <si>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</si>
  <si>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</si>
  <si>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</si>
  <si>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</si>
  <si>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</si>
  <si>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</si>
  <si>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</si>
  <si>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</si>
  <si>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</si>
  <si>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</si>
  <si>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</si>
  <si>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</si>
  <si>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</si>
  <si>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</si>
  <si>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</si>
  <si>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</si>
  <si>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</si>
  <si>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</si>
  <si>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</si>
  <si>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</si>
  <si>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</si>
  <si>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</si>
  <si>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</si>
  <si>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</si>
  <si>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</si>
  <si>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</si>
  <si>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</si>
  <si>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</si>
  <si>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</si>
  <si>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</si>
  <si>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</si>
  <si>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</si>
  <si>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</si>
  <si>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</si>
  <si>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</si>
  <si>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</si>
  <si>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</si>
  <si>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</si>
  <si>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</si>
  <si>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</si>
  <si>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</si>
  <si>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</si>
  <si>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</si>
  <si>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</si>
  <si>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</si>
  <si>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</si>
  <si>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</si>
  <si>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</si>
  <si>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</si>
  <si>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</si>
  <si>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</si>
  <si>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</si>
  <si>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</si>
  <si>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</si>
  <si>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</si>
  <si>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</si>
  <si>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</si>
  <si>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</si>
  <si>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</si>
  <si>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</si>
  <si>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</si>
  <si>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</si>
  <si>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</si>
  <si>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</si>
  <si>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</si>
  <si>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</si>
  <si>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</si>
  <si>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</si>
  <si>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</si>
  <si>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</si>
  <si>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</si>
  <si>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</si>
  <si>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</si>
  <si>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</si>
  <si>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</si>
  <si>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</si>
  <si>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</si>
  <si>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</si>
  <si>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</si>
  <si>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</si>
  <si>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</si>
  <si>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</si>
  <si>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</si>
  <si>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</si>
  <si>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</si>
  <si>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</si>
  <si>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</si>
  <si>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</si>
  <si>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</si>
  <si>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</si>
  <si>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</si>
  <si>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</si>
  <si>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</si>
  <si>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</si>
  <si>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</si>
  <si>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</si>
  <si>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</si>
  <si>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</si>
  <si>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</si>
  <si>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</si>
  <si>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</si>
  <si>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</si>
  <si>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</si>
  <si>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</si>
  <si>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</si>
  <si>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</si>
  <si>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</si>
  <si>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</si>
  <si>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</si>
  <si>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</si>
  <si>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</si>
  <si>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</si>
  <si>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</si>
  <si>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</si>
  <si>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</si>
  <si>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</si>
  <si>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</si>
  <si>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</si>
  <si>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</si>
  <si>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</si>
  <si>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</si>
  <si>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</si>
  <si>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</si>
  <si>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</si>
  <si>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</si>
  <si>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</si>
  <si>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</si>
  <si>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</si>
  <si>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</si>
  <si>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</si>
  <si>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</si>
  <si>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</si>
  <si>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</si>
  <si>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</si>
  <si>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</si>
  <si>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</si>
  <si>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</si>
  <si>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</si>
  <si>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</si>
  <si>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</si>
  <si>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</si>
  <si>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</si>
  <si>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</si>
  <si>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</si>
  <si>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</si>
  <si>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</si>
  <si>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</si>
  <si>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</si>
  <si>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</si>
  <si>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</si>
  <si>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</si>
  <si>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</si>
  <si>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</si>
  <si>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</si>
  <si>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</si>
  <si>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</si>
  <si>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</si>
  <si>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</si>
  <si>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</si>
  <si>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</si>
  <si>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</si>
  <si>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</si>
  <si>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</si>
  <si>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</si>
  <si>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</si>
  <si>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</si>
  <si>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</si>
  <si>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</si>
  <si>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</si>
  <si>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</si>
  <si>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</si>
  <si>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</si>
  <si>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</si>
  <si>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</si>
  <si>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</si>
  <si>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</si>
  <si>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</si>
  <si>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</si>
  <si>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</si>
  <si>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</si>
  <si>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</si>
  <si>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</si>
  <si>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</si>
  <si>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</si>
  <si>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</si>
  <si>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</si>
  <si>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</si>
  <si>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</si>
  <si>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</si>
  <si>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</si>
  <si>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</si>
  <si>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</si>
  <si>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</si>
  <si>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</si>
  <si>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</si>
  <si>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</si>
  <si>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</si>
  <si>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</si>
  <si>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</si>
  <si>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</si>
  <si>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</si>
  <si>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</si>
  <si>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</si>
  <si>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</si>
  <si>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</si>
  <si>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</si>
  <si>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</si>
  <si>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</si>
  <si>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</si>
  <si>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</si>
  <si>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</si>
  <si>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</si>
  <si>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</si>
  <si>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</si>
  <si>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</si>
  <si>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</si>
  <si>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</si>
  <si>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</si>
  <si>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</si>
  <si>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</si>
  <si>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</si>
  <si>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</si>
  <si>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</si>
  <si>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</si>
  <si>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</si>
  <si>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</si>
  <si>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</si>
  <si>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</si>
  <si>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</si>
  <si>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</si>
  <si>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</si>
  <si>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</si>
  <si>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</si>
  <si>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</si>
  <si>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</si>
  <si>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</si>
  <si>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</si>
  <si>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</si>
  <si>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</si>
  <si>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</si>
  <si>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</si>
  <si>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</si>
  <si>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</si>
  <si>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</si>
  <si>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</si>
  <si>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</si>
  <si>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</si>
  <si>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</si>
  <si>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</si>
  <si>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</si>
  <si>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</si>
  <si>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</si>
  <si>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</si>
  <si>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</si>
  <si>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</si>
  <si>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</si>
  <si>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</si>
  <si>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</si>
  <si>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</si>
  <si>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</si>
  <si>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</si>
  <si>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</si>
  <si>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</si>
  <si>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</si>
  <si>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</si>
  <si>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</si>
  <si>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</si>
  <si>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</si>
  <si>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</si>
  <si>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</si>
  <si>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</si>
  <si>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</si>
  <si>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</si>
  <si>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</si>
  <si>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</si>
  <si>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</si>
  <si>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</si>
  <si>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</si>
  <si>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</si>
  <si>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</si>
  <si>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</si>
  <si>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</si>
  <si>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</si>
  <si>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</si>
  <si>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</si>
  <si>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</si>
  <si>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</si>
  <si>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</si>
  <si>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</si>
  <si>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</si>
  <si>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</si>
  <si>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</si>
  <si>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</si>
  <si>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</si>
  <si>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</si>
  <si>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</si>
  <si>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</si>
  <si>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</si>
  <si>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</si>
  <si>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</si>
  <si>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</si>
  <si>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</si>
  <si>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</si>
  <si>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</si>
  <si>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</si>
  <si>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</si>
  <si>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</si>
  <si>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</si>
  <si>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</si>
  <si>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</si>
  <si>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</si>
  <si>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</si>
  <si>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</si>
  <si>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</si>
  <si>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</si>
  <si>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</si>
  <si>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</si>
  <si>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</si>
  <si>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</si>
  <si>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</si>
  <si>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</si>
  <si>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</si>
  <si>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</si>
  <si>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</si>
  <si>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</si>
  <si>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</si>
  <si>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</si>
  <si>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</si>
  <si>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</si>
  <si>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</si>
  <si>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</si>
  <si>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</si>
  <si>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</si>
  <si>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</si>
  <si>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</si>
  <si>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</si>
  <si>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</si>
  <si>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</si>
  <si>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</si>
  <si>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</si>
  <si>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</si>
  <si>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</si>
  <si>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</si>
  <si>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</si>
  <si>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</si>
  <si>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</si>
  <si>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</si>
  <si>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</si>
  <si>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</si>
  <si>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</si>
  <si>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</si>
  <si>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</si>
  <si>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</si>
  <si>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</si>
  <si>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</si>
  <si>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</si>
  <si>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</si>
  <si>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</si>
  <si>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</si>
  <si>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</si>
  <si>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</si>
  <si>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</si>
  <si>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</si>
  <si>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</si>
  <si>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</si>
  <si>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</si>
  <si>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</si>
  <si>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</si>
  <si>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</si>
  <si>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</si>
  <si>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</si>
  <si>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</si>
  <si>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</si>
  <si>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</si>
  <si>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</si>
  <si>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</si>
  <si>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</si>
  <si>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</si>
  <si>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</si>
  <si>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</si>
  <si>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</si>
  <si>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</si>
  <si>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</si>
  <si>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</si>
  <si>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</si>
  <si>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</si>
  <si>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</si>
  <si>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</si>
  <si>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</si>
  <si>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</si>
  <si>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</si>
  <si>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</si>
  <si>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</si>
  <si>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</si>
  <si>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</si>
  <si>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</si>
  <si>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</si>
  <si>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</si>
  <si>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</si>
  <si>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</si>
  <si>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</si>
  <si>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</si>
  <si>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</si>
  <si>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</si>
  <si>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</si>
  <si>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</si>
  <si>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</si>
  <si>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</si>
  <si>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</si>
  <si>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</si>
  <si>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</si>
  <si>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</si>
  <si>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</si>
  <si>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</si>
  <si>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</si>
  <si>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</si>
  <si>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</si>
  <si>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</si>
  <si>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</si>
  <si>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</si>
  <si>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</si>
  <si>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</si>
  <si>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</si>
  <si>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</si>
  <si>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</si>
  <si>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</si>
  <si>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</si>
  <si>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</si>
  <si>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</si>
  <si>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</si>
  <si>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</si>
  <si>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</si>
  <si>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</si>
  <si>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</si>
  <si>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</si>
  <si>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</si>
  <si>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</si>
  <si>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</si>
  <si>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</si>
  <si>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</si>
  <si>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</si>
  <si>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</si>
  <si>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</si>
  <si>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</si>
  <si>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</si>
  <si>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</si>
  <si>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</si>
  <si>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</si>
  <si>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</si>
  <si>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</si>
  <si>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</si>
  <si>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</si>
  <si>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</si>
  <si>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</si>
  <si>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</si>
  <si>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</si>
  <si>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</si>
  <si>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</si>
  <si>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</si>
  <si>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</si>
  <si>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</si>
  <si>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</si>
  <si>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</si>
  <si>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</si>
  <si>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</si>
  <si>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</si>
  <si>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</si>
  <si>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</si>
  <si>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</si>
  <si>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</si>
  <si>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</si>
  <si>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</si>
  <si>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</si>
  <si>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</si>
  <si>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</si>
  <si>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</si>
  <si>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</si>
  <si>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</si>
  <si>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</si>
  <si>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</si>
  <si>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</si>
  <si>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</si>
  <si>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</si>
  <si>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</si>
  <si>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</si>
  <si>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</si>
  <si>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</si>
  <si>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</si>
  <si>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</si>
  <si>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</si>
  <si>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</si>
  <si>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</si>
  <si>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</si>
  <si>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</si>
  <si>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</si>
  <si>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</si>
  <si>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</si>
  <si>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</si>
  <si>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</si>
  <si>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</si>
  <si>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</si>
  <si>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</si>
  <si>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</si>
  <si>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</si>
  <si>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</si>
  <si>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</si>
  <si>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</si>
  <si>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</si>
  <si>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</si>
  <si>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</si>
  <si>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</si>
  <si>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</si>
  <si>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</si>
  <si>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</si>
  <si>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</si>
  <si>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</si>
  <si>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</si>
  <si>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</si>
  <si>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</si>
  <si>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</si>
  <si>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</si>
  <si>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</si>
  <si>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</si>
  <si>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</si>
  <si>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</si>
  <si>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</si>
  <si>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</si>
  <si>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</si>
  <si>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</si>
  <si>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</si>
  <si>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</si>
  <si>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</si>
  <si>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</si>
  <si>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</si>
  <si>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</si>
  <si>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</si>
  <si>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</si>
  <si>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</si>
  <si>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</si>
  <si>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</si>
  <si>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</si>
  <si>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</si>
  <si>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</si>
  <si>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</si>
  <si>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</si>
  <si>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</si>
  <si>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</si>
  <si>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</si>
  <si>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</si>
  <si>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</si>
  <si>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</si>
  <si>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</si>
  <si>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</si>
  <si>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</si>
  <si>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</si>
  <si>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</si>
  <si>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</si>
  <si>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</si>
  <si>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</si>
  <si>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</si>
  <si>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</si>
  <si>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</si>
  <si>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</si>
  <si>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</si>
  <si>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</si>
  <si>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</si>
  <si>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</si>
  <si>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</si>
  <si>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</si>
  <si>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</si>
  <si>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</si>
  <si>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</si>
  <si>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</si>
  <si>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</si>
  <si>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</si>
  <si>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</si>
  <si>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</si>
  <si>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</si>
  <si>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</si>
  <si>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</si>
  <si>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</si>
  <si>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</si>
  <si>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</si>
  <si>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</si>
  <si>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</si>
  <si>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</si>
  <si>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</si>
  <si>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</si>
  <si>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</si>
  <si>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</si>
  <si>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</si>
  <si>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</si>
  <si>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</si>
  <si>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</si>
  <si>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</si>
  <si>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</si>
  <si>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</si>
  <si>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</si>
  <si>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</si>
  <si>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</si>
  <si>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</si>
  <si>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</si>
  <si>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</si>
  <si>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</si>
  <si>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</si>
  <si>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</si>
  <si>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</si>
  <si>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</si>
  <si>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</si>
  <si>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</si>
  <si>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</si>
  <si>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</si>
  <si>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</si>
  <si>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</si>
  <si>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</si>
  <si>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</si>
  <si>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</si>
  <si>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</si>
  <si>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</si>
  <si>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</si>
  <si>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</si>
  <si>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</si>
  <si>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</si>
  <si>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</si>
  <si>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</si>
  <si>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</si>
  <si>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</si>
  <si>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</si>
  <si>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</si>
  <si>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</si>
  <si>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</si>
  <si>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</si>
  <si>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</si>
  <si>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</si>
  <si>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</si>
  <si>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</si>
  <si>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</si>
  <si>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</si>
  <si>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</si>
  <si>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</si>
  <si>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</si>
  <si>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</si>
  <si>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</si>
  <si>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</si>
  <si>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</si>
  <si>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</si>
  <si>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</si>
  <si>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</si>
  <si>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</si>
  <si>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</si>
  <si>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</si>
  <si>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</si>
  <si>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</si>
  <si>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</si>
  <si>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</si>
  <si>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</si>
  <si>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</si>
  <si>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</si>
  <si>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</si>
  <si>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</si>
  <si>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</si>
  <si>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</si>
  <si>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</si>
  <si>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</si>
  <si>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</si>
  <si>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</si>
  <si>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</si>
  <si>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</si>
  <si>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</si>
  <si>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</si>
  <si>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</si>
  <si>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</si>
  <si>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</si>
  <si>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</si>
  <si>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</si>
  <si>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</si>
  <si>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</si>
  <si>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</si>
  <si>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</si>
  <si>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</si>
  <si>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</si>
  <si>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</si>
  <si>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</si>
  <si>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</si>
  <si>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</si>
  <si>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</si>
  <si>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</si>
  <si>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</si>
  <si>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</si>
  <si>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</si>
  <si>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</si>
  <si>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</si>
  <si>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</si>
  <si>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</si>
  <si>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</si>
  <si>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</si>
  <si>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</si>
  <si>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</si>
  <si>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</si>
  <si>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</si>
  <si>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</si>
  <si>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</si>
  <si>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</si>
  <si>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</si>
  <si>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</si>
  <si>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</si>
  <si>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</si>
  <si>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</si>
  <si>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</si>
  <si>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</si>
  <si>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</si>
  <si>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</si>
  <si>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</si>
  <si>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</si>
  <si>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</si>
  <si>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</si>
  <si>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</si>
  <si>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</si>
  <si>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</si>
  <si>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</si>
  <si>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</si>
  <si>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</si>
  <si>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</si>
  <si>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</si>
  <si>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</si>
  <si>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</si>
  <si>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</si>
  <si>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</si>
  <si>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</si>
  <si>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</si>
  <si>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</si>
  <si>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</si>
  <si>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</si>
  <si>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</si>
  <si>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</si>
  <si>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</si>
  <si>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</si>
  <si>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</si>
  <si>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</si>
  <si>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</si>
  <si>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</si>
  <si>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</si>
  <si>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</si>
  <si>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</si>
  <si>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</si>
  <si>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</si>
  <si>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</si>
  <si>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</si>
  <si>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</si>
  <si>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</si>
  <si>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</si>
  <si>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</si>
  <si>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</si>
  <si>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</si>
  <si>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</si>
  <si>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</si>
  <si>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</si>
  <si>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</si>
  <si>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</si>
  <si>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</si>
  <si>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</si>
  <si>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</si>
  <si>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</si>
  <si>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</si>
  <si>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</si>
  <si>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</si>
  <si>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</si>
  <si>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</si>
  <si>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</si>
  <si>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</si>
  <si>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</si>
  <si>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</si>
  <si>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</si>
  <si>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</si>
  <si>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</si>
  <si>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</si>
  <si>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</si>
  <si>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</si>
  <si>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</si>
  <si>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</si>
  <si>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</si>
  <si>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</si>
  <si>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</si>
  <si>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</si>
  <si>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</si>
  <si>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</si>
  <si>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</si>
  <si>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</si>
  <si>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</si>
  <si>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</si>
  <si>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</si>
  <si>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</si>
  <si>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</si>
  <si>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</si>
  <si>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</si>
  <si>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</si>
  <si>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</si>
  <si>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</si>
  <si>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</si>
  <si>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</si>
  <si>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</si>
  <si>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</si>
  <si>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</si>
  <si>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</si>
  <si>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</si>
  <si>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</si>
  <si>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</si>
  <si>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</si>
  <si>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</si>
  <si>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</si>
  <si>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</si>
  <si>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</si>
  <si>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</si>
  <si>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</si>
  <si>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</si>
  <si>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</si>
  <si>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</si>
  <si>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</si>
  <si>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</si>
  <si>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</si>
  <si>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</si>
  <si>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</si>
  <si>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</si>
  <si>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</si>
  <si>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</si>
  <si>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</si>
  <si>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</si>
  <si>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</si>
  <si>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</si>
  <si>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</si>
  <si>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</si>
  <si>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</si>
  <si>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</si>
  <si>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</si>
  <si>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</si>
  <si>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</si>
  <si>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</si>
  <si>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</si>
  <si>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</si>
  <si>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</si>
  <si>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</si>
  <si>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</si>
  <si>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</si>
  <si>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</si>
  <si>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</si>
  <si>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</si>
  <si>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</si>
  <si>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</si>
  <si>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</si>
  <si>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</si>
  <si>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</si>
  <si>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</si>
  <si>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</si>
  <si>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</si>
  <si>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</si>
  <si>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</si>
  <si>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</si>
  <si>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</si>
  <si>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</si>
  <si>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</si>
  <si>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</si>
  <si>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</si>
  <si>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</si>
  <si>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</si>
  <si>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</si>
  <si>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</si>
  <si>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</si>
  <si>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</si>
  <si>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</si>
  <si>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</si>
  <si>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</si>
  <si>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</si>
  <si>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</si>
  <si>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</si>
  <si>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</si>
  <si>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</si>
  <si>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</si>
  <si>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</si>
  <si>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</si>
  <si>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</si>
  <si>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</si>
  <si>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</si>
  <si>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</si>
  <si>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</si>
  <si>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</si>
  <si>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</si>
  <si>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</si>
  <si>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</si>
  <si>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</si>
  <si>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</si>
  <si>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</si>
  <si>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</si>
  <si>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</si>
  <si>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</si>
  <si>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</si>
  <si>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</si>
  <si>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</si>
  <si>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</si>
  <si>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</si>
  <si>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</si>
  <si>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</si>
  <si>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</si>
  <si>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</si>
  <si>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</si>
  <si>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</si>
  <si>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</si>
  <si>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</si>
  <si>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</si>
  <si>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</si>
  <si>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</si>
  <si>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</si>
  <si>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</si>
  <si>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</si>
  <si>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</si>
  <si>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</si>
  <si>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</si>
  <si>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</si>
  <si>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</si>
  <si>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</si>
  <si>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</si>
  <si>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</si>
  <si>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</si>
  <si>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</si>
  <si>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</si>
  <si>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</si>
  <si>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</si>
  <si>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</si>
  <si>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</si>
  <si>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</si>
  <si>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</si>
  <si>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</si>
  <si>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</si>
  <si>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</si>
  <si>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</si>
  <si>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</si>
  <si>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</si>
  <si>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</si>
  <si>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</si>
  <si>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</si>
  <si>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</si>
  <si>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</si>
  <si>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</si>
  <si>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</si>
  <si>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</si>
  <si>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</si>
  <si>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</si>
  <si>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</si>
  <si>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</si>
  <si>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</si>
  <si>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</si>
  <si>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</si>
  <si>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</si>
  <si>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</si>
  <si>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</si>
  <si>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</si>
  <si>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</si>
  <si>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</si>
  <si>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</si>
  <si>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</si>
  <si>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</si>
  <si>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</si>
  <si>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</si>
  <si>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</si>
  <si>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</si>
  <si>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</si>
  <si>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</si>
  <si>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</si>
  <si>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</si>
  <si>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</si>
  <si>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</si>
  <si>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</si>
  <si>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</si>
  <si>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</si>
  <si>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</si>
  <si>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</si>
  <si>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</si>
  <si>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</si>
  <si>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</si>
  <si>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</si>
  <si>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</si>
  <si>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</si>
  <si>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</si>
  <si>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</si>
  <si>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</si>
  <si>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</si>
  <si>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</si>
  <si>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</si>
  <si>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</si>
  <si>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</si>
  <si>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</si>
  <si>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</si>
  <si>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</si>
  <si>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</si>
  <si>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</si>
  <si>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</si>
  <si>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</si>
  <si>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</si>
  <si>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</si>
  <si>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</si>
  <si>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</si>
  <si>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</si>
  <si>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</si>
  <si>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</si>
  <si>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</si>
  <si>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</si>
  <si>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</si>
  <si>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</si>
  <si>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</si>
  <si>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</si>
  <si>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</si>
  <si>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</si>
  <si>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</si>
  <si>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</si>
  <si>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</si>
  <si>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</si>
  <si>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</si>
  <si>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</si>
  <si>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</si>
  <si>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</si>
  <si>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</si>
  <si>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</si>
  <si>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</si>
  <si>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</si>
  <si>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</si>
  <si>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</si>
  <si>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</si>
  <si>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</si>
  <si>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</si>
  <si>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</si>
  <si>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</si>
  <si>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</si>
  <si>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</si>
  <si>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</si>
  <si>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</si>
  <si>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</si>
  <si>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</si>
  <si>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</si>
  <si>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</si>
  <si>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</si>
  <si>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</si>
  <si>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</si>
  <si>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</si>
  <si>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</si>
  <si>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</si>
  <si>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</si>
  <si>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</si>
  <si>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</si>
  <si>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</si>
  <si>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</si>
  <si>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</si>
  <si>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</si>
  <si>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</si>
  <si>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</si>
  <si>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</si>
  <si>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</si>
  <si>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</si>
  <si>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</si>
  <si>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</si>
  <si>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</si>
  <si>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</si>
  <si>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</si>
  <si>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</si>
  <si>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</si>
  <si>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</si>
  <si>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</si>
  <si>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</si>
  <si>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</si>
  <si>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</si>
  <si>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</si>
  <si>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</si>
  <si>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</si>
  <si>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</si>
  <si>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</si>
  <si>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</si>
  <si>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</si>
  <si>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</si>
  <si>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</si>
  <si>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</si>
  <si>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</si>
  <si>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</si>
  <si>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</si>
  <si>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</si>
  <si>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</si>
  <si>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</si>
  <si>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</si>
  <si>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</si>
  <si>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</si>
  <si>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</si>
  <si>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</si>
  <si>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</si>
  <si>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</si>
  <si>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</si>
  <si>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</si>
  <si>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</si>
  <si>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</si>
  <si>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</si>
  <si>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</si>
  <si>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</si>
  <si>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</si>
  <si>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</si>
  <si>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</si>
  <si>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</si>
  <si>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</si>
  <si>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</si>
  <si>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</si>
  <si>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</si>
  <si>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</si>
  <si>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</si>
  <si>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</si>
  <si>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</si>
  <si>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</si>
  <si>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</si>
  <si>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</si>
  <si>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</si>
  <si>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</si>
  <si>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</si>
  <si>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</si>
  <si>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</si>
  <si>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</si>
  <si>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</si>
  <si>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</si>
  <si>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</si>
  <si>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</si>
  <si>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</si>
  <si>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</si>
  <si>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</si>
  <si>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</si>
  <si>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</si>
  <si>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</si>
  <si>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</si>
  <si>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</si>
  <si>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</si>
  <si>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</si>
  <si>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</si>
  <si>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</si>
  <si>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</si>
  <si>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</si>
  <si>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</si>
  <si>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</si>
  <si>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</si>
  <si>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</si>
  <si>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</si>
  <si>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</si>
  <si>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</si>
  <si>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</si>
  <si>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</si>
  <si>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</si>
  <si>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</si>
  <si>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</si>
  <si>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</si>
  <si>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</si>
  <si>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</si>
  <si>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</si>
  <si>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</si>
  <si>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</si>
  <si>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</si>
  <si>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</si>
  <si>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</si>
  <si>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</si>
  <si>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</si>
  <si>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</si>
  <si>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</si>
  <si>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</si>
  <si>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</si>
  <si>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</si>
  <si>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</si>
  <si>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</si>
  <si>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</si>
  <si>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</si>
  <si>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</si>
  <si>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</si>
  <si>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</si>
  <si>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</si>
  <si>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</si>
  <si>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</si>
  <si>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</si>
  <si>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</si>
  <si>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</si>
  <si>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</si>
  <si>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</si>
  <si>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</si>
  <si>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</si>
  <si>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</si>
  <si>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</si>
  <si>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</si>
  <si>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</si>
  <si>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</si>
  <si>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</si>
  <si>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</si>
  <si>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</si>
  <si>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</si>
  <si>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</si>
  <si>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</si>
  <si>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</si>
  <si>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</si>
  <si>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</si>
  <si>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</si>
  <si>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</si>
  <si>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</si>
  <si>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</si>
  <si>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</si>
  <si>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</si>
  <si>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</si>
  <si>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</si>
  <si>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</si>
  <si>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</si>
  <si>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</si>
  <si>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</si>
  <si>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</si>
  <si>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</si>
  <si>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</si>
  <si>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</si>
  <si>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</si>
  <si>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</si>
  <si>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</si>
  <si>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</si>
  <si>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</si>
  <si>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</si>
  <si>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</si>
  <si>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</si>
  <si>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</si>
  <si>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</si>
  <si>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</si>
  <si>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</si>
  <si>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</si>
  <si>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</si>
  <si>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</si>
  <si>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</si>
  <si>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</si>
  <si>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</si>
  <si>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</si>
  <si>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</si>
  <si>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</si>
  <si>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</si>
  <si>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</si>
  <si>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</si>
  <si>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</si>
  <si>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</si>
  <si>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</si>
  <si>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</si>
  <si>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</si>
  <si>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</si>
  <si>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</si>
  <si>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</si>
  <si>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</si>
  <si>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</si>
  <si>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</si>
  <si>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</si>
  <si>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</si>
  <si>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</si>
  <si>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</si>
  <si>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</si>
  <si>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</si>
  <si>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</si>
  <si>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</si>
  <si>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</si>
  <si>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</si>
  <si>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</si>
  <si>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</si>
  <si>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</si>
  <si>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</si>
  <si>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</si>
  <si>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</si>
  <si>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</si>
  <si>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</si>
  <si>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</si>
  <si>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</si>
  <si>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</si>
  <si>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</si>
  <si>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</si>
  <si>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</si>
  <si>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</si>
  <si>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</si>
  <si>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</si>
  <si>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</si>
  <si>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</si>
  <si>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</si>
  <si>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</si>
  <si>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</si>
  <si>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</si>
  <si>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</si>
  <si>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</si>
  <si>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</si>
  <si>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</si>
  <si>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</si>
  <si>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</si>
  <si>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</si>
  <si>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</si>
  <si>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</si>
  <si>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</si>
  <si>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</si>
  <si>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</si>
  <si>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</si>
  <si>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</si>
  <si>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</si>
  <si>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</si>
  <si>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</si>
  <si>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</si>
  <si>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</si>
  <si>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</si>
  <si>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</si>
  <si>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</si>
  <si>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</si>
  <si>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</si>
  <si>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</si>
  <si>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</si>
  <si>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</si>
  <si>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</si>
  <si>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</si>
  <si>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</si>
  <si>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</si>
  <si>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</si>
  <si>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</si>
  <si>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</si>
  <si>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</si>
  <si>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</si>
  <si>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</si>
  <si>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</si>
  <si>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</si>
  <si>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</si>
  <si>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</si>
  <si>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</si>
  <si>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</si>
  <si>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</si>
  <si>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</si>
  <si>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</si>
  <si>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</si>
  <si>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</si>
  <si>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</si>
  <si>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</si>
  <si>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</si>
  <si>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</si>
  <si>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</si>
  <si>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</si>
  <si>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</si>
  <si>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</si>
  <si>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</si>
  <si>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</si>
  <si>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</si>
  <si>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</si>
  <si>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</si>
  <si>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</si>
  <si>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</si>
  <si>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</si>
  <si>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</si>
  <si>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</si>
  <si>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</si>
  <si>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</si>
  <si>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</si>
  <si>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</si>
  <si>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</si>
  <si>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</si>
  <si>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</si>
  <si>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</si>
  <si>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</si>
  <si>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</si>
  <si>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</si>
  <si>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</si>
  <si>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</si>
  <si>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</si>
  <si>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</si>
  <si>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</si>
  <si>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</si>
  <si>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</si>
  <si>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</si>
  <si>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</si>
  <si>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</si>
  <si>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</si>
  <si>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</si>
  <si>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</si>
  <si>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</si>
  <si>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</si>
  <si>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</si>
  <si>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</si>
  <si>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</si>
  <si>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</si>
  <si>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</si>
  <si>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</si>
  <si>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</si>
  <si>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</si>
  <si>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</si>
  <si>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</si>
  <si>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</si>
  <si>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</si>
  <si>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</si>
  <si>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</si>
  <si>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</si>
  <si>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</si>
  <si>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</si>
  <si>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</si>
  <si>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</si>
  <si>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</si>
  <si>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</si>
  <si>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</si>
  <si>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</si>
  <si>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</si>
  <si>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</si>
  <si>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</si>
  <si>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</si>
  <si>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</si>
  <si>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</si>
  <si>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</si>
  <si>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</si>
  <si>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</si>
  <si>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</si>
  <si>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</si>
  <si>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</si>
  <si>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</si>
  <si>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</si>
  <si>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</si>
  <si>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</si>
  <si>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</si>
  <si>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</si>
  <si>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</si>
  <si>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</si>
  <si>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</si>
  <si>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</si>
  <si>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</si>
  <si>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</si>
  <si>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</si>
  <si>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</si>
  <si>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</si>
  <si>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</si>
  <si>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</si>
  <si>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</si>
  <si>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</si>
  <si>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</si>
  <si>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</si>
  <si>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</si>
  <si>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</si>
  <si>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</si>
  <si>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</si>
  <si>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</si>
  <si>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</si>
  <si>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</si>
  <si>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</si>
  <si>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</si>
  <si>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</si>
  <si>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</si>
  <si>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</si>
  <si>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</si>
  <si>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</si>
  <si>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</si>
  <si>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</si>
  <si>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</si>
  <si>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</si>
  <si>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</si>
  <si>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</si>
  <si>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</si>
  <si>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</si>
  <si>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</si>
  <si>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</si>
  <si>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</si>
  <si>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</si>
  <si>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</si>
  <si>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</si>
  <si>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</si>
  <si>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</si>
  <si>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</si>
  <si>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</si>
  <si>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</si>
  <si>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</si>
  <si>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</si>
  <si>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</si>
  <si>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</si>
  <si>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</si>
  <si>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</si>
  <si>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</si>
  <si>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</si>
  <si>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</si>
  <si>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</si>
  <si>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</si>
  <si>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</si>
  <si>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</si>
  <si>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</si>
  <si>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</si>
  <si>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</si>
  <si>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</si>
  <si>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</si>
  <si>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</si>
  <si>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</si>
  <si>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</si>
  <si>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</si>
  <si>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</si>
  <si>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</si>
  <si>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</si>
  <si>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</si>
  <si>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</si>
  <si>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</si>
  <si>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</si>
  <si>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</si>
  <si>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</si>
  <si>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</si>
  <si>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</si>
  <si>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</si>
  <si>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</si>
  <si>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</si>
  <si>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</si>
  <si>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</si>
  <si>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</si>
  <si>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</si>
  <si>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</si>
  <si>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</si>
  <si>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</si>
  <si>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</si>
  <si>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</si>
  <si>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</si>
  <si>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</si>
  <si>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</si>
  <si>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</si>
  <si>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</si>
  <si>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</si>
  <si>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</si>
  <si>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</si>
  <si>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</si>
  <si>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</si>
  <si>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</si>
  <si>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</si>
  <si>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</si>
  <si>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</si>
  <si>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</si>
  <si>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</si>
  <si>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</si>
  <si>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</si>
  <si>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</si>
  <si>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</si>
  <si>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</si>
  <si>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</si>
  <si>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</si>
  <si>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</si>
  <si>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</si>
  <si>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</si>
  <si>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</si>
  <si>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</si>
  <si>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</si>
  <si>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</si>
  <si>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</si>
  <si>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</si>
  <si>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</si>
  <si>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</si>
  <si>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</si>
  <si>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</si>
  <si>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</si>
  <si>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</si>
  <si>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</si>
  <si>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</si>
  <si>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</si>
  <si>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</si>
  <si>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</si>
  <si>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</si>
  <si>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</si>
  <si>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</si>
  <si>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</si>
  <si>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</si>
  <si>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</si>
  <si>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</si>
  <si>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</si>
  <si>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</si>
  <si>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</si>
  <si>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</si>
  <si>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</si>
  <si>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</si>
  <si>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</si>
  <si>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</si>
  <si>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</si>
  <si>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</si>
  <si>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</si>
  <si>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</si>
  <si>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</si>
  <si>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</si>
  <si>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</si>
  <si>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</si>
  <si>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</si>
  <si>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</si>
  <si>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</si>
  <si>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</si>
  <si>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</si>
  <si>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</si>
  <si>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</si>
  <si>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</si>
  <si>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</si>
  <si>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</si>
  <si>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</si>
  <si>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</si>
  <si>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</si>
  <si>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</si>
  <si>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</si>
  <si>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</si>
  <si>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</si>
  <si>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</si>
  <si>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</si>
  <si>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</si>
  <si>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</si>
  <si>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</si>
  <si>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</si>
  <si>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</si>
  <si>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</si>
  <si>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</si>
  <si>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</si>
  <si>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</si>
  <si>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</si>
  <si>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</si>
  <si>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</si>
  <si>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</si>
  <si>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</si>
  <si>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</si>
  <si>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</si>
  <si>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</si>
  <si>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</si>
  <si>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</si>
  <si>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</si>
  <si>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</si>
  <si>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</si>
  <si>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</si>
  <si>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</si>
  <si>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</si>
  <si>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</si>
  <si>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</si>
  <si>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</si>
  <si>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</si>
  <si>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</si>
  <si>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</si>
  <si>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</si>
  <si>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</si>
  <si>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</si>
  <si>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</si>
  <si>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</si>
  <si>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</si>
  <si>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</si>
  <si>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</si>
  <si>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</si>
  <si>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</si>
  <si>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</si>
  <si>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</si>
  <si>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</si>
  <si>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</si>
  <si>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</si>
  <si>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</si>
  <si>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</si>
  <si>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</si>
  <si>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</si>
  <si>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</si>
  <si>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</si>
  <si>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</si>
  <si>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</si>
  <si>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</si>
  <si>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</si>
  <si>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</si>
  <si>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</si>
  <si>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</si>
  <si>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</si>
  <si>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</si>
  <si>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</si>
  <si>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</si>
  <si>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</si>
  <si>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</si>
  <si>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</si>
  <si>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</si>
  <si>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</si>
  <si>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</si>
  <si>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</si>
  <si>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</si>
  <si>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</si>
  <si>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</si>
  <si>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</si>
  <si>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</si>
  <si>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</si>
  <si>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</si>
  <si>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</si>
  <si>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</si>
  <si>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</si>
  <si>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</si>
  <si>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</si>
  <si>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</si>
  <si>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</si>
  <si>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</si>
  <si>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</si>
  <si>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</si>
  <si>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</si>
  <si>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</si>
  <si>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</si>
  <si>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</si>
  <si>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</si>
  <si>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</si>
  <si>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</si>
  <si>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</si>
  <si>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</si>
  <si>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</si>
  <si>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</si>
  <si>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</si>
  <si>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</si>
  <si>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</si>
  <si>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</si>
  <si>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</si>
  <si>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</si>
  <si>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</si>
  <si>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</si>
  <si>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</si>
  <si>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</si>
  <si>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</si>
  <si>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</si>
  <si>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</si>
  <si>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</si>
  <si>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</si>
  <si>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</si>
  <si>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</si>
  <si>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</si>
  <si>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</si>
  <si>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</si>
  <si>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</si>
  <si>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</si>
  <si>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</si>
  <si>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</si>
  <si>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</si>
  <si>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</si>
  <si>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</si>
  <si>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</si>
  <si>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</si>
  <si>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</si>
  <si>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</si>
  <si>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</si>
  <si>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</si>
  <si>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</si>
  <si>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</si>
  <si>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</si>
  <si>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</si>
  <si>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</si>
  <si>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</si>
  <si>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</si>
  <si>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</si>
  <si>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</si>
  <si>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</si>
  <si>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</si>
  <si>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</si>
  <si>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</si>
  <si>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</si>
  <si>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</si>
  <si>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</si>
  <si>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</si>
  <si>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</si>
  <si>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</si>
  <si>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</si>
  <si>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</si>
  <si>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</si>
  <si>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</si>
  <si>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</si>
  <si>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</si>
  <si>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</si>
  <si>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</si>
  <si>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</si>
  <si>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</si>
  <si>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</si>
  <si>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</si>
  <si>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</si>
  <si>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</si>
  <si>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</si>
  <si>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</si>
  <si>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</si>
  <si>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</si>
  <si>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</si>
  <si>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</si>
  <si>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</si>
  <si>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</si>
  <si>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</si>
  <si>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</si>
  <si>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</si>
  <si>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</si>
  <si>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</si>
  <si>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</si>
  <si>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</si>
  <si>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</si>
  <si>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</si>
  <si>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</si>
  <si>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</si>
  <si>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</si>
  <si>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</si>
  <si>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</si>
  <si>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</si>
  <si>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</si>
  <si>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</si>
  <si>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</si>
  <si>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</si>
  <si>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</si>
  <si>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</si>
  <si>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</si>
  <si>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</si>
  <si>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</si>
  <si>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</si>
  <si>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</si>
  <si>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</si>
  <si>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</si>
  <si>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</si>
  <si>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</si>
  <si>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</si>
  <si>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</si>
  <si>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</si>
  <si>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</si>
  <si>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</si>
  <si>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</si>
  <si>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</si>
  <si>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</si>
  <si>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</si>
  <si>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</si>
  <si>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</si>
  <si>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</si>
  <si>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</si>
  <si>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</si>
  <si>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</si>
  <si>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</si>
  <si>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</si>
  <si>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</si>
  <si>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</si>
  <si>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</si>
  <si>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</si>
  <si>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</si>
  <si>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</si>
  <si>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</si>
  <si>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</si>
  <si>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</si>
  <si>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</si>
  <si>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</si>
  <si>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</si>
  <si>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</si>
  <si>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</si>
  <si>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</si>
  <si>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</si>
  <si>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</si>
  <si>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</si>
  <si>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</si>
  <si>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</si>
  <si>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</si>
  <si>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</si>
  <si>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</si>
  <si>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</si>
  <si>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</si>
  <si>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</si>
  <si>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</si>
  <si>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</si>
  <si>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</si>
  <si>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</si>
  <si>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</si>
  <si>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</si>
  <si>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</si>
  <si>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</si>
  <si>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</si>
  <si>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</si>
  <si>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</si>
  <si>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</si>
  <si>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</si>
  <si>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</si>
  <si>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</si>
  <si>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</si>
  <si>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</si>
  <si>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</si>
  <si>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</si>
  <si>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</si>
  <si>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</si>
  <si>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</si>
  <si>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</si>
  <si>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</si>
  <si>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</si>
  <si>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</si>
  <si>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</si>
  <si>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</si>
  <si>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</si>
  <si>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</si>
  <si>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</si>
  <si>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</si>
  <si>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</si>
  <si>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</si>
  <si>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</si>
  <si>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</si>
  <si>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</si>
  <si>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</si>
  <si>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</si>
  <si>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</si>
  <si>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</si>
  <si>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</si>
  <si>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</si>
  <si>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</si>
  <si>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</si>
  <si>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</si>
  <si>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</si>
  <si>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</si>
  <si>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</si>
  <si>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</si>
  <si>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</si>
  <si>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</si>
  <si>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</si>
  <si>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</si>
  <si>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</si>
  <si>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</si>
  <si>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</si>
  <si>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</si>
  <si>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</si>
  <si>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</si>
  <si>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</si>
  <si>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</si>
  <si>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</si>
  <si>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</si>
  <si>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</si>
  <si>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</si>
  <si>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</si>
  <si>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</si>
  <si>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</si>
  <si>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</si>
  <si>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</si>
  <si>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</si>
  <si>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</si>
  <si>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</si>
  <si>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</si>
  <si>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</si>
  <si>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</si>
  <si>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</si>
  <si>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</si>
  <si>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</si>
  <si>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</si>
  <si>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</si>
  <si>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</si>
  <si>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</si>
  <si>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</si>
  <si>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</si>
  <si>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</si>
  <si>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</si>
  <si>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</si>
  <si>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</si>
  <si>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</si>
  <si>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</si>
  <si>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</si>
  <si>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</si>
  <si>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</si>
  <si>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</si>
  <si>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</si>
  <si>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</si>
  <si>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</si>
  <si>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</si>
  <si>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</si>
  <si>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</si>
  <si>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</si>
  <si>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</si>
  <si>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</si>
  <si>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</si>
  <si>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</si>
  <si>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</si>
  <si>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</si>
  <si>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</si>
  <si>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</si>
  <si>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</si>
  <si>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</si>
  <si>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</si>
  <si>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</si>
  <si>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</si>
  <si>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</si>
  <si>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</si>
  <si>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</si>
  <si>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</si>
  <si>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</si>
  <si>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</si>
  <si>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</si>
  <si>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</si>
  <si>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</si>
  <si>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</si>
  <si>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</si>
  <si>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</si>
  <si>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</si>
  <si>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</si>
  <si>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</si>
  <si>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</si>
  <si>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</si>
  <si>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</si>
  <si>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</si>
  <si>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</si>
  <si>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</si>
  <si>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</si>
  <si>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</si>
  <si>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</si>
  <si>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</si>
  <si>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</si>
  <si>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</si>
  <si>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</si>
  <si>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</si>
  <si>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</si>
  <si>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</si>
  <si>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</si>
  <si>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</si>
  <si>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</si>
  <si>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</si>
  <si>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</si>
  <si>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</si>
  <si>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</si>
  <si>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</si>
  <si>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</si>
  <si>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</si>
  <si>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</si>
  <si>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</si>
  <si>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</si>
  <si>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</si>
  <si>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</si>
  <si>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</si>
  <si>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</si>
  <si>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</si>
  <si>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</si>
  <si>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</si>
  <si>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</si>
  <si>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</si>
  <si>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</si>
  <si>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</si>
  <si>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</si>
  <si>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</si>
  <si>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</si>
  <si>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</si>
  <si>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</si>
  <si>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</si>
  <si>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</si>
  <si>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</si>
  <si>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</si>
  <si>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</si>
  <si>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</si>
  <si>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</si>
  <si>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</si>
  <si>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</si>
  <si>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</si>
  <si>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</si>
  <si>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</si>
  <si>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</si>
  <si>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</si>
  <si>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</si>
  <si>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</si>
  <si>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</si>
  <si>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</si>
  <si>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</si>
  <si>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</si>
  <si>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</si>
  <si>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</si>
  <si>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</si>
  <si>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</si>
  <si>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</si>
  <si>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</si>
  <si>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</si>
  <si>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</si>
  <si>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</si>
  <si>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</si>
  <si>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</si>
  <si>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</si>
  <si>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</si>
  <si>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</si>
  <si>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</si>
  <si>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</si>
  <si>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</si>
  <si>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</si>
  <si>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</si>
  <si>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</si>
  <si>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</si>
  <si>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</si>
  <si>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</si>
  <si>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</si>
  <si>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</si>
  <si>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</si>
  <si>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</si>
  <si>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</si>
  <si>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</si>
  <si>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</si>
  <si>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</si>
  <si>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</si>
  <si>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</si>
  <si>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</si>
  <si>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</si>
  <si>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</si>
  <si>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</si>
  <si>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</si>
  <si>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</si>
  <si>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</si>
  <si>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</si>
  <si>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</si>
  <si>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</si>
  <si>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</si>
  <si>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</si>
  <si>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</si>
  <si>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</si>
  <si>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</si>
  <si>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</si>
  <si>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</si>
  <si>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</si>
  <si>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</si>
  <si>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</si>
  <si>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</si>
  <si>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</si>
  <si>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</si>
  <si>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</si>
  <si>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</si>
  <si>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</si>
  <si>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</si>
  <si>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</si>
  <si>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</si>
  <si>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</si>
  <si>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</si>
  <si>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</si>
  <si>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</si>
  <si>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</si>
  <si>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</si>
  <si>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</si>
  <si>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</si>
  <si>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</si>
  <si>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</si>
  <si>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</si>
  <si>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</si>
  <si>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</si>
  <si>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</si>
  <si>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</si>
  <si>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</si>
  <si>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</si>
  <si>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</si>
  <si>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</si>
  <si>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</si>
  <si>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</si>
  <si>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</si>
  <si>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</si>
  <si>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</si>
  <si>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</si>
  <si>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</si>
  <si>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</si>
  <si>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</si>
  <si>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</si>
  <si>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</si>
  <si>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</si>
  <si>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</si>
  <si>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</si>
  <si>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</si>
  <si>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</si>
  <si>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</si>
  <si>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</si>
  <si>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</si>
  <si>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</si>
  <si>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</si>
  <si>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</si>
  <si>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</si>
  <si>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</si>
  <si>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</si>
  <si>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</si>
  <si>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</si>
  <si>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</si>
  <si>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</si>
  <si>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</si>
  <si>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</si>
  <si>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</si>
  <si>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</si>
  <si>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</si>
  <si>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</si>
  <si>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</si>
  <si>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</si>
  <si>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</si>
  <si>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</si>
  <si>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</si>
  <si>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</si>
  <si>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</si>
  <si>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</si>
  <si>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</si>
  <si>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</si>
  <si>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</si>
  <si>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</si>
  <si>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</si>
  <si>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</si>
  <si>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</si>
  <si>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</si>
  <si>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</si>
  <si>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</si>
  <si>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</si>
  <si>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</si>
  <si>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</si>
  <si>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</si>
  <si>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</si>
  <si>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</si>
  <si>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</si>
  <si>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</si>
  <si>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</si>
  <si>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</si>
  <si>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</si>
  <si>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</si>
  <si>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</si>
  <si>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</si>
  <si>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</si>
  <si>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</si>
  <si>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</si>
  <si>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</si>
  <si>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</si>
  <si>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</si>
  <si>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</si>
  <si>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</si>
  <si>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</si>
  <si>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</si>
  <si>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</si>
  <si>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</si>
  <si>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</si>
  <si>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</si>
  <si>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</si>
  <si>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</si>
  <si>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</si>
  <si>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</si>
  <si>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</si>
  <si>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</si>
  <si>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</si>
  <si>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</si>
  <si>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</si>
  <si>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</si>
  <si>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</si>
  <si>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</si>
  <si>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</si>
  <si>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</si>
  <si>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</si>
  <si>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</si>
  <si>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</si>
  <si>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</si>
  <si>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</si>
  <si>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</si>
  <si>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</si>
  <si>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</si>
  <si>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</si>
  <si>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</si>
  <si>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</si>
  <si>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</si>
  <si>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</si>
  <si>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</si>
  <si>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</si>
  <si>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</si>
  <si>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</si>
  <si>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</si>
  <si>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</si>
  <si>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</si>
  <si>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</si>
  <si>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</si>
  <si>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</si>
  <si>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</si>
  <si>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</si>
  <si>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</si>
  <si>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</si>
  <si>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</si>
  <si>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</si>
  <si>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</si>
  <si>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</si>
  <si>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</si>
  <si>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</si>
  <si>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</si>
  <si>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</si>
  <si>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</si>
  <si>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</si>
  <si>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</si>
  <si>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</si>
  <si>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</si>
  <si>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</si>
  <si>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</si>
  <si>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</si>
  <si>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</si>
  <si>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</si>
  <si>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</si>
  <si>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</si>
  <si>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</si>
  <si>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</si>
  <si>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</si>
  <si>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</si>
  <si>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</si>
  <si>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</si>
  <si>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</si>
  <si>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</si>
  <si>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</si>
  <si>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</si>
  <si>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</si>
  <si>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</si>
  <si>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</si>
  <si>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</si>
  <si>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</si>
  <si>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</si>
  <si>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</si>
  <si>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</si>
  <si>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</si>
  <si>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</si>
  <si>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</si>
  <si>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</si>
  <si>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</si>
  <si>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</si>
  <si>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</si>
  <si>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</si>
  <si>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</si>
  <si>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</si>
  <si>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</si>
  <si>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</si>
  <si>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</si>
  <si>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</si>
  <si>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</si>
  <si>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</si>
  <si>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</si>
  <si>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</si>
  <si>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</si>
  <si>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</si>
  <si>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</si>
  <si>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</si>
  <si>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</si>
  <si>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</si>
  <si>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</si>
  <si>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</si>
  <si>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</si>
  <si>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</si>
  <si>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</si>
  <si>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</si>
  <si>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</si>
  <si>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</si>
  <si>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</si>
  <si>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</si>
  <si>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</si>
  <si>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</si>
  <si>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</si>
  <si>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</si>
  <si>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</si>
  <si>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</si>
  <si>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</si>
  <si>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</si>
  <si>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</si>
  <si>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</si>
  <si>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</si>
  <si>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</si>
  <si>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</si>
  <si>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</si>
  <si>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</si>
  <si>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</si>
  <si>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</si>
  <si>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</si>
  <si>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</si>
  <si>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</si>
  <si>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</si>
  <si>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</si>
  <si>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</si>
  <si>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</si>
  <si>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</si>
  <si>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</si>
  <si>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</si>
  <si>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</si>
  <si>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</si>
  <si>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</si>
  <si>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</si>
  <si>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</si>
  <si>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</si>
  <si>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</si>
  <si>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</si>
  <si>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</si>
  <si>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</si>
  <si>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</si>
  <si>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</si>
  <si>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</si>
  <si>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</si>
  <si>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</si>
  <si>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</si>
  <si>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</si>
  <si>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</si>
  <si>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</si>
  <si>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</si>
  <si>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</si>
  <si>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</si>
  <si>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</si>
  <si>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</si>
  <si>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</si>
  <si>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</si>
  <si>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</si>
  <si>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</si>
  <si>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</si>
  <si>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</si>
  <si>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</si>
  <si>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</si>
  <si>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</si>
  <si>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</si>
  <si>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</si>
  <si>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</si>
  <si>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</si>
  <si>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</si>
  <si>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</si>
  <si>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</si>
  <si>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</si>
  <si>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</si>
  <si>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</si>
  <si>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</si>
  <si>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</si>
  <si>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</si>
  <si>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</si>
  <si>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</si>
  <si>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</si>
  <si>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</si>
  <si>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</si>
  <si>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</si>
  <si>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</si>
  <si>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</si>
  <si>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</si>
  <si>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</si>
  <si>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</si>
  <si>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</si>
  <si>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</si>
  <si>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</si>
  <si>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</si>
  <si>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</si>
  <si>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</si>
  <si>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</si>
  <si>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</si>
  <si>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</si>
  <si>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</si>
  <si>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</si>
  <si>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</si>
  <si>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</si>
  <si>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</si>
  <si>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</si>
  <si>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</si>
  <si>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</si>
  <si>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</si>
  <si>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</si>
  <si>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</si>
  <si>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</si>
  <si>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</si>
  <si>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</si>
  <si>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</si>
  <si>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</si>
  <si>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</si>
  <si>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</si>
  <si>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</si>
  <si>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</si>
  <si>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</si>
  <si>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</si>
  <si>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</si>
  <si>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</si>
  <si>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</si>
  <si>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</si>
  <si>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</si>
  <si>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</si>
  <si>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</si>
  <si>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</si>
  <si>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</si>
  <si>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</si>
  <si>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</si>
  <si>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</si>
  <si>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</si>
  <si>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</si>
  <si>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</si>
  <si>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</si>
  <si>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</si>
  <si>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</si>
  <si>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</si>
  <si>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</si>
  <si>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</si>
  <si>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</si>
  <si>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</si>
  <si>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</si>
  <si>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</si>
  <si>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</si>
  <si>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</si>
  <si>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</si>
  <si>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</si>
  <si>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</si>
  <si>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</si>
  <si>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</si>
  <si>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</si>
  <si>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</si>
  <si>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</si>
  <si>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</si>
  <si>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</si>
  <si>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</si>
  <si>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</si>
  <si>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</si>
  <si>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</si>
  <si>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</si>
  <si>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</si>
  <si>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</si>
  <si>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</si>
  <si>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</si>
  <si>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</si>
  <si>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</si>
  <si>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</si>
  <si>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</si>
  <si>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</si>
  <si>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</si>
  <si>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</si>
  <si>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</si>
  <si>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</si>
  <si>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</si>
  <si>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</si>
  <si>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</si>
  <si>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</si>
  <si>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</si>
  <si>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</si>
  <si>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</si>
  <si>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</si>
  <si>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</si>
  <si>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</si>
  <si>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</si>
  <si>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</si>
  <si>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</si>
  <si>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</si>
  <si>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</si>
  <si>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</si>
  <si>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</si>
  <si>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</si>
  <si>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</si>
  <si>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</si>
  <si>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</si>
  <si>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</si>
  <si>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</si>
  <si>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</si>
  <si>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</si>
  <si>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</si>
  <si>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</si>
  <si>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</si>
  <si>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</si>
  <si>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</si>
  <si>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</si>
  <si>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</si>
  <si>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</si>
  <si>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</si>
  <si>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</si>
  <si>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</si>
  <si>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</si>
  <si>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</si>
  <si>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</si>
  <si>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</si>
  <si>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</si>
  <si>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</si>
  <si>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</si>
  <si>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</si>
  <si>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</si>
  <si>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</si>
  <si>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</si>
  <si>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</si>
  <si>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</si>
  <si>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</si>
  <si>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</si>
  <si>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</si>
  <si>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</si>
  <si>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</si>
  <si>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</si>
  <si>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</si>
  <si>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</si>
  <si>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</si>
  <si>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</si>
  <si>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</si>
  <si>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</si>
  <si>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</si>
  <si>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</si>
  <si>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</si>
  <si>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</si>
  <si>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</si>
  <si>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</si>
  <si>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</si>
  <si>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</si>
  <si>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</si>
  <si>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</si>
  <si>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</si>
  <si>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</si>
  <si>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</si>
  <si>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</si>
  <si>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</si>
  <si>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</si>
  <si>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</si>
  <si>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</si>
  <si>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</si>
  <si>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</si>
  <si>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</si>
  <si>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</si>
  <si>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</si>
  <si>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</si>
  <si>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</si>
  <si>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</si>
  <si>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</si>
  <si>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</si>
  <si>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</si>
  <si>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</si>
  <si>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</si>
  <si>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</si>
  <si>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</si>
  <si>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</si>
  <si>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</si>
  <si>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</si>
  <si>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</si>
  <si>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</si>
  <si>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</si>
  <si>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</si>
  <si>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</si>
  <si>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</si>
  <si>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</si>
  <si>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</si>
  <si>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</si>
  <si>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</si>
  <si>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</si>
  <si>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</si>
  <si>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</si>
  <si>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</si>
  <si>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</si>
  <si>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</si>
  <si>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</si>
  <si>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</si>
  <si>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</si>
  <si>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</si>
  <si>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</si>
  <si>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</si>
  <si>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</si>
  <si>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</si>
  <si>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</si>
  <si>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</si>
  <si>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</si>
  <si>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</si>
  <si>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</si>
  <si>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</si>
  <si>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</si>
  <si>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</si>
  <si>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</si>
  <si>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</si>
  <si>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</si>
  <si>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</si>
  <si>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</si>
  <si>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</si>
  <si>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</si>
  <si>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</si>
  <si>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</si>
  <si>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</si>
  <si>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</si>
  <si>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</si>
  <si>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</si>
  <si>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</si>
  <si>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</si>
  <si>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</si>
  <si>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</si>
  <si>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</si>
  <si>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</si>
  <si>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</si>
  <si>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</si>
  <si>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</si>
  <si>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</si>
  <si>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</si>
  <si>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</si>
  <si>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</si>
  <si>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</si>
  <si>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</si>
  <si>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</si>
  <si>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</si>
  <si>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</si>
  <si>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</si>
  <si>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</si>
  <si>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</si>
  <si>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</si>
  <si>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</si>
  <si>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</si>
  <si>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</si>
  <si>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</si>
  <si>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</si>
  <si>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</si>
  <si>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</si>
  <si>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</si>
  <si>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</si>
  <si>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</si>
  <si>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</si>
  <si>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</si>
  <si>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</si>
  <si>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</si>
  <si>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</si>
  <si>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</si>
  <si>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</si>
  <si>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</si>
  <si>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</si>
  <si>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</si>
  <si>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</si>
  <si>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</si>
  <si>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</si>
  <si>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</si>
  <si>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</si>
  <si>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</si>
  <si>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</si>
  <si>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</si>
  <si>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</si>
  <si>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</si>
  <si>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</si>
  <si>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</si>
  <si>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</si>
  <si>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</si>
  <si>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</si>
  <si>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</si>
  <si>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</si>
  <si>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</si>
  <si>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</si>
  <si>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</si>
  <si>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</si>
  <si>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</si>
  <si>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</si>
  <si>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</si>
  <si>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</si>
  <si>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</si>
  <si>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</si>
  <si>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</si>
  <si>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</si>
  <si>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</si>
  <si>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</si>
  <si>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</si>
  <si>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</si>
  <si>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</si>
  <si>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</si>
  <si>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</si>
  <si>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</si>
  <si>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</si>
  <si>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</si>
  <si>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</si>
  <si>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</si>
  <si>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</si>
  <si>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</si>
  <si>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</si>
  <si>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</si>
  <si>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</si>
  <si>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</si>
  <si>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</si>
  <si>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</si>
  <si>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</si>
  <si>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</si>
  <si>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</si>
  <si>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</si>
  <si>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</si>
  <si>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</si>
  <si>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</si>
  <si>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</si>
  <si>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</si>
  <si>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</si>
  <si>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</si>
  <si>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</si>
  <si>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</si>
  <si>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</si>
  <si>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</si>
  <si>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</si>
  <si>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</si>
  <si>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</si>
  <si>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</si>
  <si>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</si>
  <si>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</si>
  <si>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</si>
  <si>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</si>
  <si>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</si>
  <si>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</si>
  <si>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</si>
  <si>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</si>
  <si>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</si>
  <si>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</si>
  <si>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</si>
  <si>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</si>
  <si>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</si>
  <si>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</si>
  <si>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</si>
  <si>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</si>
  <si>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</si>
  <si>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</si>
  <si>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</si>
  <si>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</si>
  <si>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</si>
  <si>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</si>
  <si>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</si>
  <si>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</si>
  <si>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</si>
  <si>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</si>
  <si>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</si>
  <si>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</si>
  <si>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</si>
  <si>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</si>
  <si>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</si>
  <si>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</si>
  <si>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</si>
  <si>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</si>
  <si>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</si>
  <si>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</si>
  <si>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</si>
  <si>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</si>
  <si>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</si>
  <si>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</si>
  <si>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</si>
  <si>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</si>
  <si>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</si>
  <si>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</si>
  <si>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</si>
  <si>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</si>
  <si>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</si>
  <si>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</si>
  <si>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</si>
  <si>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</si>
  <si>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</si>
  <si>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</si>
  <si>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</si>
  <si>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</si>
  <si>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</si>
  <si>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</si>
  <si>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</si>
  <si>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</si>
  <si>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</si>
  <si>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</si>
  <si>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</si>
  <si>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</si>
  <si>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</si>
  <si>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</si>
  <si>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</si>
  <si>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</si>
  <si>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</si>
  <si>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</si>
  <si>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</si>
  <si>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</si>
  <si>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</si>
  <si>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</si>
  <si>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</si>
  <si>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</si>
  <si>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</si>
  <si>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</si>
  <si>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</si>
  <si>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</si>
  <si>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</si>
  <si>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</si>
  <si>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</si>
  <si>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</si>
  <si>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</si>
  <si>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</si>
  <si>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</si>
  <si>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</si>
  <si>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</si>
  <si>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</si>
  <si>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</si>
  <si>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</si>
  <si>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</si>
  <si>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</si>
  <si>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</si>
  <si>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</si>
  <si>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</si>
  <si>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</si>
  <si>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</si>
  <si>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</si>
  <si>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</si>
  <si>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</si>
  <si>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</si>
  <si>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</si>
  <si>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</si>
  <si>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</si>
  <si>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</si>
  <si>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</si>
  <si>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</si>
  <si>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</si>
  <si>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</si>
  <si>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</si>
  <si>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</si>
  <si>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</si>
  <si>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</si>
  <si>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</si>
  <si>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</si>
  <si>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</si>
  <si>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</si>
  <si>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</si>
  <si>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</si>
  <si>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</si>
  <si>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</si>
  <si>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</si>
  <si>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</si>
  <si>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</si>
  <si>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</si>
  <si>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</si>
  <si>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</si>
  <si>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</si>
  <si>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</si>
  <si>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</si>
  <si>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</si>
  <si>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</si>
  <si>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</si>
  <si>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</si>
  <si>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</si>
  <si>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</si>
  <si>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</si>
  <si>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</si>
  <si>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</si>
  <si>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</si>
  <si>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</si>
  <si>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</si>
  <si>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</si>
  <si>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</si>
  <si>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</si>
  <si>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</si>
  <si>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</si>
  <si>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</si>
  <si>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</si>
  <si>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</si>
  <si>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</si>
  <si>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</si>
  <si>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</si>
  <si>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</si>
  <si>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</si>
  <si>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</si>
  <si>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</si>
  <si>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</si>
  <si>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</si>
  <si>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</si>
  <si>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</si>
  <si>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</si>
  <si>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</si>
  <si>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</si>
  <si>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</si>
  <si>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</si>
  <si>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</si>
  <si>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</si>
  <si>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</si>
  <si>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</si>
  <si>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</si>
  <si>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</si>
  <si>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</si>
  <si>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</si>
  <si>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</si>
  <si>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</si>
  <si>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</si>
  <si>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</si>
  <si>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</si>
  <si>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</si>
  <si>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</si>
  <si>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</si>
  <si>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</si>
  <si>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</si>
  <si>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</si>
  <si>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</si>
  <si>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</si>
  <si>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</si>
  <si>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</si>
  <si>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</si>
  <si>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</si>
  <si>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</si>
  <si>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</si>
  <si>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</si>
  <si>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</si>
  <si>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</si>
  <si>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</si>
  <si>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</si>
  <si>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</si>
  <si>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</si>
  <si>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</si>
  <si>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</si>
  <si>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</si>
  <si>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</si>
  <si>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</si>
  <si>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</si>
  <si>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</si>
  <si>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</si>
  <si>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</si>
  <si>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</si>
  <si>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</si>
  <si>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</si>
  <si>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</si>
  <si>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</si>
  <si>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</si>
  <si>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</si>
  <si>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</si>
  <si>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</si>
  <si>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</si>
  <si>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</si>
  <si>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</si>
  <si>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</si>
  <si>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</si>
  <si>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</si>
  <si>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</si>
  <si>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</si>
  <si>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</si>
  <si>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</si>
  <si>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</si>
  <si>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</si>
  <si>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</si>
  <si>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</si>
  <si>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</si>
  <si>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</si>
  <si>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</si>
  <si>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</si>
  <si>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</si>
  <si>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</si>
  <si>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</si>
  <si>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</si>
  <si>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</si>
  <si>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</si>
  <si>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</si>
  <si>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</si>
  <si>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</si>
  <si>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</si>
  <si>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</si>
  <si>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</si>
  <si>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</si>
  <si>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</si>
  <si>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</si>
  <si>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</si>
  <si>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</si>
  <si>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</si>
  <si>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</si>
  <si>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</si>
  <si>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</si>
  <si>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</si>
  <si>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</si>
  <si>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</si>
  <si>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</si>
  <si>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</si>
  <si>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</si>
  <si>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</si>
  <si>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</si>
  <si>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</si>
  <si>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</si>
  <si>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</si>
  <si>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</si>
  <si>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</si>
  <si>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</si>
  <si>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</si>
  <si>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</si>
  <si>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</si>
  <si>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</si>
  <si>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</si>
  <si>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</si>
  <si>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</si>
  <si>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</si>
  <si>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</si>
  <si>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</si>
  <si>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</si>
  <si>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</si>
  <si>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</si>
  <si>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</si>
  <si>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</si>
  <si>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</si>
  <si>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</si>
  <si>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</si>
  <si>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</si>
  <si>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</si>
  <si>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</si>
  <si>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</si>
  <si>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</si>
  <si>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</si>
  <si>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</si>
  <si>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</si>
  <si>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</si>
  <si>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</si>
  <si>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</si>
  <si>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</si>
  <si>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</si>
  <si>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</si>
  <si>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</si>
  <si>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</si>
  <si>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</si>
  <si>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</si>
  <si>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</si>
  <si>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</si>
  <si>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</si>
  <si>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</si>
  <si>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</si>
  <si>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</si>
  <si>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</si>
  <si>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</si>
  <si>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</si>
  <si>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</si>
  <si>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</si>
  <si>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</si>
  <si>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</si>
  <si>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</si>
  <si>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</si>
  <si>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</si>
  <si>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</si>
  <si>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</si>
  <si>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</si>
  <si>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</si>
  <si>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</si>
  <si>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</si>
  <si>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</si>
  <si>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</si>
  <si>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</si>
  <si>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</si>
  <si>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</si>
  <si>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</si>
  <si>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</si>
  <si>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</si>
  <si>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</si>
  <si>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</si>
  <si>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</si>
  <si>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</si>
  <si>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</si>
  <si>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</si>
  <si>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</si>
  <si>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</si>
  <si>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</si>
  <si>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</si>
  <si>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</si>
  <si>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</si>
  <si>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</si>
  <si>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</si>
  <si>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</si>
  <si>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</si>
  <si>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</si>
  <si>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</si>
  <si>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</si>
  <si>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</si>
  <si>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</si>
  <si>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</si>
  <si>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</si>
  <si>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</si>
  <si>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</si>
  <si>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</si>
  <si>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</si>
  <si>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</si>
  <si>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</si>
  <si>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</si>
  <si>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</si>
  <si>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</si>
  <si>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</si>
  <si>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</si>
  <si>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</si>
  <si>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</si>
  <si>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</si>
  <si>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</si>
  <si>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</si>
  <si>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</si>
  <si>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</si>
  <si>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</si>
  <si>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</si>
  <si>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</si>
  <si>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</si>
  <si>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</si>
  <si>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</si>
  <si>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</si>
  <si>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</si>
  <si>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</si>
  <si>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</si>
  <si>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</si>
  <si>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</si>
  <si>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</si>
  <si>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</si>
  <si>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</si>
  <si>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</si>
  <si>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</si>
  <si>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</si>
  <si>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</si>
  <si>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</si>
  <si>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</si>
  <si>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</si>
  <si>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</si>
  <si>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</si>
  <si>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</si>
  <si>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</si>
  <si>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</si>
  <si>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</si>
  <si>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</si>
  <si>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</si>
  <si>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</si>
  <si>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</si>
  <si>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</si>
  <si>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</si>
  <si>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</si>
  <si>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</si>
  <si>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</si>
  <si>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</si>
  <si>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</si>
  <si>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</si>
  <si>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</si>
  <si>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</si>
  <si>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</si>
  <si>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</si>
  <si>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</si>
  <si>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</si>
  <si>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</si>
  <si>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</si>
  <si>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</si>
  <si>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</si>
  <si>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</si>
  <si>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</si>
  <si>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</si>
  <si>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</si>
  <si>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</si>
  <si>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</si>
  <si>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</si>
  <si>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</si>
  <si>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</si>
  <si>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</si>
  <si>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</si>
  <si>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</si>
  <si>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</si>
  <si>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</si>
  <si>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</si>
  <si>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</si>
  <si>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</si>
  <si>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</si>
  <si>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</si>
  <si>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</si>
  <si>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</si>
  <si>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</si>
  <si>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</si>
  <si>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</si>
  <si>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</si>
  <si>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</si>
  <si>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</si>
  <si>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</si>
  <si>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</si>
  <si>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</si>
  <si>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</si>
  <si>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</si>
  <si>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</si>
  <si>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</si>
  <si>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</si>
  <si>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</si>
  <si>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</si>
  <si>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</si>
  <si>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</si>
  <si>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</si>
  <si>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</si>
  <si>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</si>
  <si>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</si>
  <si>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</si>
  <si>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</si>
  <si>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</si>
  <si>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</si>
  <si>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</si>
  <si>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</si>
  <si>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</si>
  <si>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</si>
  <si>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</si>
  <si>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</si>
  <si>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</si>
  <si>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</si>
  <si>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</si>
  <si>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</si>
  <si>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</si>
  <si>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</si>
  <si>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</si>
  <si>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</si>
  <si>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</si>
  <si>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</si>
  <si>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</si>
  <si>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</si>
  <si>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</si>
  <si>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</si>
  <si>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</si>
  <si>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</si>
  <si>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</si>
  <si>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</si>
  <si>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</si>
  <si>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</si>
  <si>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</si>
  <si>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</si>
  <si>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</si>
  <si>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</si>
  <si>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</si>
  <si>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</si>
  <si>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</si>
  <si>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</si>
  <si>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</si>
  <si>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</si>
  <si>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</si>
  <si>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</si>
  <si>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</si>
  <si>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</si>
  <si>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</si>
  <si>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</si>
  <si>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</si>
  <si>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</si>
  <si>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</si>
  <si>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</si>
  <si>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</si>
  <si>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</si>
  <si>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</si>
  <si>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</si>
  <si>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</si>
  <si>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</si>
  <si>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</si>
  <si>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</si>
  <si>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</si>
  <si>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</si>
  <si>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</si>
  <si>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</si>
  <si>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</si>
  <si>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</si>
  <si>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</si>
  <si>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</si>
  <si>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</si>
  <si>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</si>
  <si>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</si>
  <si>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</si>
  <si>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</si>
  <si>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</si>
  <si>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</si>
  <si>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</si>
  <si>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</si>
  <si>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</si>
  <si>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</si>
  <si>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</si>
  <si>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</si>
  <si>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</si>
  <si>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</si>
  <si>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</si>
  <si>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</si>
  <si>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</si>
  <si>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</si>
  <si>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</si>
  <si>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</si>
  <si>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</si>
  <si>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</si>
  <si>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</si>
  <si>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</si>
  <si>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</si>
  <si>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</si>
  <si>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</si>
  <si>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</si>
  <si>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</si>
  <si>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</si>
  <si>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</si>
  <si>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</si>
  <si>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</si>
  <si>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</si>
  <si>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</si>
  <si>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</si>
  <si>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</si>
  <si>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</si>
  <si>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</si>
  <si>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</si>
  <si>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</si>
  <si>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</si>
  <si>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</si>
  <si>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</si>
  <si>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</si>
  <si>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</si>
  <si>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</si>
  <si>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</si>
  <si>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</si>
  <si>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</si>
  <si>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</si>
  <si>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</si>
  <si>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</si>
  <si>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</si>
  <si>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</si>
  <si>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</si>
  <si>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</si>
  <si>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</si>
  <si>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</si>
  <si>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</si>
  <si>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</si>
  <si>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</si>
  <si>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</si>
  <si>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</si>
  <si>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</si>
  <si>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</si>
  <si>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</si>
  <si>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</si>
  <si>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</si>
  <si>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</si>
  <si>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</si>
  <si>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</si>
  <si>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</si>
  <si>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</si>
  <si>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</si>
  <si>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</si>
  <si>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</si>
  <si>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</si>
  <si>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</si>
  <si>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</si>
  <si>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</si>
  <si>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</si>
  <si>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</si>
  <si>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</si>
  <si>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</si>
  <si>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</si>
  <si>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</si>
  <si>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</si>
  <si>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</si>
  <si>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</si>
  <si>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</si>
  <si>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</si>
  <si>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</si>
  <si>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</si>
  <si>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</si>
  <si>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</si>
  <si>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</si>
  <si>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</si>
  <si>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</si>
  <si>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</si>
  <si>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</si>
  <si>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</si>
  <si>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</si>
  <si>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</si>
  <si>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</si>
  <si>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</si>
  <si>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</si>
  <si>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</si>
  <si>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</si>
  <si>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</si>
  <si>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</si>
  <si>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</si>
  <si>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</si>
  <si>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</si>
  <si>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</si>
  <si>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</si>
  <si>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</si>
  <si>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</si>
  <si>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</si>
  <si>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</si>
  <si>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</si>
  <si>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</si>
  <si>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</si>
  <si>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</si>
  <si>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</si>
  <si>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</si>
  <si>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</si>
  <si>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</si>
  <si>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</si>
  <si>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</si>
  <si>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</si>
  <si>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</si>
  <si>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</si>
  <si>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</si>
  <si>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</si>
  <si>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</si>
  <si>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</si>
  <si>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</si>
  <si>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</si>
  <si>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</si>
  <si>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</si>
  <si>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</si>
  <si>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</si>
  <si>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</si>
  <si>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</si>
  <si>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</si>
  <si>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</si>
  <si>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</si>
  <si>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</si>
  <si>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</si>
  <si>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</si>
  <si>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</si>
  <si>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</si>
  <si>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</si>
  <si>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</si>
  <si>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</si>
  <si>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</si>
  <si>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</si>
  <si>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</si>
  <si>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</si>
  <si>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</si>
  <si>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</si>
  <si>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</si>
  <si>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</si>
  <si>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</si>
  <si>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</si>
  <si>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</si>
  <si>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</si>
  <si>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</si>
  <si>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</si>
  <si>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</si>
  <si>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</si>
  <si>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</si>
  <si>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</si>
  <si>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</si>
  <si>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</si>
  <si>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</si>
  <si>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</si>
  <si>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</si>
  <si>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</si>
  <si>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</si>
  <si>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</si>
  <si>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</si>
  <si>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</si>
  <si>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</si>
  <si>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</si>
  <si>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</si>
  <si>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</si>
  <si>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</si>
  <si>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</si>
  <si>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</si>
  <si>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</si>
  <si>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</si>
  <si>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</si>
  <si>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</si>
  <si>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</si>
  <si>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</si>
  <si>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</si>
  <si>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</si>
  <si>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</si>
  <si>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</si>
  <si>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</si>
  <si>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</si>
  <si>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</si>
  <si>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</si>
  <si>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</si>
  <si>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</si>
  <si>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</si>
  <si>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</si>
  <si>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</si>
  <si>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</si>
  <si>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</si>
  <si>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</si>
  <si>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</si>
  <si>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</si>
  <si>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</si>
  <si>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</si>
  <si>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</si>
  <si>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</si>
  <si>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</si>
  <si>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</si>
  <si>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</si>
  <si>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</si>
  <si>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</si>
  <si>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</si>
  <si>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</si>
  <si>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</si>
  <si>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</si>
  <si>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</si>
  <si>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</si>
  <si>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</si>
  <si>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</si>
  <si>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</si>
  <si>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</si>
  <si>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</si>
  <si>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</si>
  <si>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</si>
  <si>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</si>
  <si>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</si>
  <si>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</si>
  <si>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</si>
  <si>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</si>
  <si>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</si>
  <si>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</si>
  <si>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</si>
  <si>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</si>
  <si>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</si>
  <si>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</si>
  <si>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</si>
  <si>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</si>
  <si>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</si>
  <si>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</si>
  <si>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</si>
  <si>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</si>
  <si>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</si>
  <si>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</si>
  <si>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</si>
  <si>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</si>
  <si>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</si>
  <si>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</si>
  <si>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</si>
  <si>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</si>
  <si>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</si>
  <si>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</si>
  <si>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</si>
  <si>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</si>
  <si>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</si>
  <si>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</si>
  <si>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</si>
  <si>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</si>
  <si>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</si>
  <si>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</si>
  <si>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</si>
  <si>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</si>
  <si>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</si>
  <si>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</si>
  <si>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</si>
  <si>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</si>
  <si>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</si>
  <si>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</si>
  <si>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</si>
  <si>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</si>
  <si>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</si>
  <si>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</si>
  <si>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</si>
  <si>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</si>
  <si>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</si>
  <si>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</si>
  <si>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</si>
  <si>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</si>
  <si>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</si>
  <si>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</si>
  <si>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</si>
  <si>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</si>
  <si>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</si>
  <si>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</si>
  <si>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</si>
  <si>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</si>
  <si>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</si>
  <si>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</si>
  <si>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</si>
  <si>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</si>
  <si>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</si>
  <si>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</si>
  <si>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</si>
  <si>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</si>
  <si>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</si>
  <si>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</si>
  <si>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</si>
  <si>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</si>
  <si>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</si>
  <si>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</si>
  <si>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</si>
  <si>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</si>
  <si>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</si>
  <si>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</si>
  <si>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</si>
  <si>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</si>
  <si>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</si>
  <si>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</si>
  <si>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</si>
  <si>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</si>
  <si>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</si>
  <si>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</si>
  <si>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</si>
  <si>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</si>
  <si>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</si>
  <si>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</si>
  <si>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</si>
  <si>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</si>
  <si>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</si>
  <si>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</si>
  <si>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</si>
  <si>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</si>
  <si>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</si>
  <si>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</si>
  <si>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</si>
  <si>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</si>
  <si>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</si>
  <si>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</si>
  <si>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</si>
  <si>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</si>
  <si>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</si>
  <si>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</si>
  <si>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</si>
  <si>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</si>
  <si>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</si>
  <si>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</si>
  <si>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</si>
  <si>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</si>
  <si>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</si>
  <si>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</si>
  <si>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</si>
  <si>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</si>
  <si>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</si>
  <si>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</si>
  <si>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</si>
  <si>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</si>
  <si>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</si>
  <si>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</si>
  <si>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</si>
  <si>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</si>
  <si>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</si>
  <si>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</si>
  <si>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</si>
  <si>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</si>
  <si>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</si>
  <si>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</si>
  <si>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</si>
  <si>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</si>
  <si>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</si>
  <si>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</si>
  <si>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</si>
  <si>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</si>
  <si>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</si>
  <si>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</si>
  <si>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</si>
  <si>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</si>
  <si>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</si>
  <si>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</si>
  <si>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</si>
  <si>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</si>
  <si>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</si>
  <si>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</si>
  <si>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</si>
  <si>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</si>
  <si>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</si>
  <si>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</si>
  <si>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</si>
  <si>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</si>
  <si>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</si>
  <si>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</si>
  <si>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</si>
  <si>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</si>
  <si>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</si>
  <si>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</si>
  <si>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</si>
  <si>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</si>
  <si>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</si>
  <si>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</si>
  <si>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</si>
  <si>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</si>
  <si>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</si>
  <si>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</si>
  <si>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</si>
  <si>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</si>
  <si>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</si>
  <si>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</si>
  <si>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</si>
  <si>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</si>
  <si>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</si>
  <si>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</si>
  <si>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</si>
  <si>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</si>
  <si>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</si>
  <si>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</si>
  <si>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</si>
  <si>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</si>
  <si>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</si>
  <si>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</si>
  <si>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</si>
  <si>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</si>
  <si>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</si>
  <si>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</si>
  <si>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</si>
  <si>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</si>
  <si>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</si>
  <si>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</si>
  <si>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</si>
  <si>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</si>
  <si>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</si>
  <si>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</si>
  <si>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</si>
  <si>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</si>
  <si>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</si>
  <si>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</si>
  <si>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</si>
  <si>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</si>
  <si>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</si>
  <si>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</si>
  <si>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</si>
  <si>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</si>
  <si>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</si>
  <si>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</si>
  <si>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</si>
  <si>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</si>
  <si>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</si>
  <si>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</si>
  <si>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</si>
  <si>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</si>
  <si>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</si>
  <si>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</si>
  <si>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</si>
  <si>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</si>
  <si>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</si>
  <si>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</si>
  <si>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</si>
  <si>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</si>
  <si>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</si>
  <si>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</si>
  <si>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</si>
  <si>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</si>
  <si>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</si>
  <si>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</si>
  <si>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</si>
  <si>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</si>
  <si>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</si>
  <si>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</si>
  <si>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</si>
  <si>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</si>
  <si>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</si>
  <si>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</si>
  <si>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</si>
  <si>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</si>
  <si>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</si>
  <si>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</si>
  <si>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</si>
  <si>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</si>
  <si>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</si>
  <si>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</si>
  <si>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</si>
  <si>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</si>
  <si>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</si>
  <si>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</si>
  <si>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</si>
  <si>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</si>
  <si>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</si>
  <si>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</si>
  <si>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</si>
  <si>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</si>
  <si>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</si>
  <si>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</si>
  <si>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</si>
  <si>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</si>
  <si>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</si>
  <si>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</si>
  <si>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</si>
  <si>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</si>
  <si>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</si>
  <si>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</si>
  <si>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</si>
  <si>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</si>
  <si>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</si>
  <si>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</si>
  <si>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</si>
  <si>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</si>
  <si>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</si>
  <si>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</si>
  <si>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</si>
  <si>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</si>
  <si>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</si>
  <si>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</si>
  <si>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</si>
  <si>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</si>
  <si>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</si>
  <si>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</si>
  <si>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</si>
  <si>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</si>
  <si>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</si>
  <si>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</si>
  <si>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</si>
  <si>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</si>
  <si>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</si>
  <si>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</si>
  <si>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</si>
  <si>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</si>
  <si>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</si>
  <si>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</si>
  <si>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</si>
  <si>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</si>
  <si>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</si>
  <si>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</si>
  <si>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</si>
  <si>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</si>
  <si>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</si>
  <si>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</si>
  <si>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</si>
  <si>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</si>
  <si>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</si>
  <si>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</si>
  <si>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</si>
  <si>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</si>
  <si>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</si>
  <si>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</si>
  <si>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</si>
  <si>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</si>
  <si>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</si>
  <si>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</si>
  <si>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</si>
  <si>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</si>
  <si>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</si>
  <si>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</si>
  <si>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</si>
  <si>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</si>
  <si>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</si>
  <si>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</si>
  <si>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</si>
  <si>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</si>
  <si>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</si>
  <si>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</si>
  <si>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</si>
  <si>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</si>
  <si>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</si>
  <si>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</si>
  <si>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</si>
  <si>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</si>
  <si>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</si>
  <si>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</si>
  <si>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</si>
  <si>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</si>
  <si>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</si>
  <si>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</si>
  <si>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</si>
  <si>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</si>
  <si>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</si>
  <si>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</si>
  <si>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</si>
  <si>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</si>
  <si>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</si>
  <si>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</si>
  <si>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</si>
  <si>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</si>
  <si>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</si>
  <si>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</si>
  <si>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</si>
  <si>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</si>
  <si>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</si>
  <si>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</si>
  <si>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</si>
  <si>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</si>
  <si>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</si>
  <si>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</si>
  <si>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</si>
  <si>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</si>
  <si>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</si>
  <si>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</si>
  <si>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</si>
  <si>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</si>
  <si>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</si>
  <si>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</si>
  <si>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</si>
  <si>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</si>
  <si>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</si>
  <si>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</si>
  <si>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</si>
  <si>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</si>
  <si>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</si>
  <si>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</si>
  <si>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</si>
  <si>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</si>
  <si>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</si>
  <si>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</si>
  <si>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</si>
  <si>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</si>
  <si>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</si>
  <si>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</si>
  <si>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</si>
  <si>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</si>
  <si>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</si>
  <si>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</si>
  <si>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</si>
  <si>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</si>
  <si>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</si>
  <si>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</si>
  <si>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</si>
  <si>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</si>
  <si>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</si>
  <si>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</si>
  <si>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</si>
  <si>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</si>
  <si>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</si>
  <si>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</si>
  <si>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</si>
  <si>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</si>
  <si>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</si>
  <si>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</si>
  <si>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</si>
  <si>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</si>
  <si>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</si>
  <si>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</si>
  <si>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</si>
  <si>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</si>
  <si>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</si>
  <si>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</si>
  <si>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</si>
  <si>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</si>
  <si>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</si>
  <si>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</si>
  <si>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</si>
  <si>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</si>
  <si>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</si>
  <si>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</si>
  <si>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</si>
  <si>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</si>
  <si>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</si>
  <si>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</si>
  <si>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</si>
  <si>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</si>
  <si>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</si>
  <si>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</si>
  <si>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</si>
  <si>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</si>
  <si>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</si>
  <si>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</si>
  <si>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</si>
  <si>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</si>
  <si>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</si>
  <si>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</si>
  <si>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</si>
  <si>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</si>
  <si>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</si>
  <si>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</si>
  <si>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</si>
  <si>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</si>
  <si>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</si>
  <si>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</si>
  <si>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</si>
  <si>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</si>
  <si>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</si>
  <si>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</si>
  <si>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</si>
  <si>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</si>
  <si>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</si>
  <si>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</si>
  <si>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</si>
  <si>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</si>
  <si>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</si>
  <si>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</si>
  <si>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</si>
  <si>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</si>
  <si>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</si>
  <si>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</si>
  <si>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</si>
  <si>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</si>
  <si>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</si>
  <si>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</si>
  <si>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</si>
  <si>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</si>
  <si>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</si>
  <si>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</si>
  <si>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</si>
  <si>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</si>
  <si>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</si>
  <si>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</si>
  <si>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</si>
  <si>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</si>
  <si>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</si>
  <si>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</si>
  <si>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</si>
  <si>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</si>
  <si>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</si>
  <si>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</si>
  <si>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</si>
  <si>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</si>
  <si>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</si>
  <si>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</si>
  <si>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</si>
  <si>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</si>
  <si>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</si>
  <si>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</si>
  <si>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</si>
  <si>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</si>
  <si>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</si>
  <si>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</si>
  <si>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</si>
  <si>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</si>
  <si>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</si>
  <si>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</si>
  <si>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</si>
  <si>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</si>
  <si>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</si>
  <si>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</si>
  <si>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</si>
  <si>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</si>
  <si>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</si>
  <si>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</si>
  <si>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</si>
  <si>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</si>
  <si>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</si>
  <si>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</si>
  <si>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</si>
  <si>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</si>
  <si>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</si>
  <si>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</si>
  <si>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</si>
  <si>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</si>
  <si>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</si>
  <si>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</si>
  <si>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</si>
  <si>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</si>
  <si>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</si>
  <si>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</si>
  <si>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</si>
  <si>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</si>
  <si>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</si>
  <si>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</si>
  <si>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</si>
  <si>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</si>
  <si>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</si>
  <si>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</si>
  <si>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</si>
  <si>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</si>
  <si>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</si>
  <si>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</si>
  <si>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</si>
  <si>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</si>
  <si>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</si>
  <si>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</si>
  <si>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</si>
  <si>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</si>
  <si>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</si>
  <si>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</si>
  <si>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</si>
  <si>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</si>
  <si>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</si>
  <si>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</si>
  <si>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</si>
  <si>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</si>
  <si>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</si>
  <si>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</si>
  <si>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</si>
  <si>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</si>
  <si>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</si>
  <si>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</si>
  <si>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</si>
  <si>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</si>
  <si>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</si>
  <si>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</si>
  <si>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</si>
  <si>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</si>
  <si>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</si>
  <si>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</si>
  <si>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</si>
  <si>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</si>
  <si>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</si>
  <si>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</si>
  <si>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</si>
  <si>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</si>
  <si>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</si>
  <si>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</si>
  <si>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</si>
  <si>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</si>
  <si>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</si>
  <si>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</si>
  <si>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</si>
  <si>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</si>
  <si>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</si>
  <si>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</si>
  <si>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</si>
  <si>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</si>
  <si>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</si>
  <si>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</si>
  <si>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</si>
  <si>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</si>
  <si>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</si>
  <si>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</si>
  <si>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</si>
  <si>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</si>
  <si>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</si>
  <si>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</si>
  <si>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</si>
  <si>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</si>
  <si>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</si>
  <si>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</si>
  <si>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</si>
  <si>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</si>
  <si>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</si>
  <si>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</si>
  <si>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</si>
  <si>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</si>
  <si>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</si>
  <si>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</si>
  <si>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</si>
  <si>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</si>
  <si>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</si>
  <si>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</si>
  <si>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</si>
  <si>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</si>
  <si>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</si>
  <si>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</si>
  <si>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</si>
  <si>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</si>
  <si>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</si>
  <si>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</si>
  <si>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</si>
  <si>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</si>
  <si>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</si>
  <si>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</si>
  <si>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</si>
  <si>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</si>
  <si>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</si>
  <si>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</si>
  <si>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</si>
  <si>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</si>
  <si>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</si>
  <si>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</si>
  <si>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</si>
  <si>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</si>
  <si>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</si>
  <si>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</si>
  <si>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</si>
  <si>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</si>
  <si>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</si>
  <si>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</si>
  <si>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</si>
  <si>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</si>
  <si>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</si>
  <si>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</si>
  <si>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</si>
  <si>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</si>
  <si>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</si>
  <si>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</si>
  <si>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</si>
  <si>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</si>
  <si>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</si>
  <si>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</si>
  <si>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</si>
  <si>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</si>
  <si>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</si>
  <si>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</si>
  <si>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</si>
  <si>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</si>
  <si>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</si>
  <si>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</si>
  <si>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</si>
  <si>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</si>
  <si>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</si>
  <si>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</si>
  <si>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</si>
  <si>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</si>
  <si>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</si>
  <si>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</si>
  <si>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</si>
  <si>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</si>
  <si>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</si>
  <si>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</si>
  <si>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</si>
  <si>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</si>
  <si>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</si>
  <si>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</si>
  <si>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</si>
  <si>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</si>
  <si>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</si>
  <si>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</si>
  <si>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</si>
  <si>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</si>
  <si>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</si>
  <si>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</si>
  <si>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</si>
  <si>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</si>
  <si>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</si>
  <si>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</si>
  <si>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</si>
  <si>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</si>
  <si>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</si>
  <si>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</si>
  <si>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</si>
  <si>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</si>
  <si>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</si>
  <si>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</si>
  <si>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</si>
  <si>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</si>
  <si>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</si>
  <si>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</si>
  <si>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</si>
  <si>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</si>
  <si>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</si>
  <si>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</si>
  <si>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</si>
  <si>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</si>
  <si>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</si>
  <si>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</si>
  <si>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</si>
  <si>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</si>
  <si>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</si>
  <si>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</si>
  <si>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</si>
  <si>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</si>
  <si>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</si>
  <si>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</si>
  <si>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</si>
  <si>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</si>
  <si>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</si>
  <si>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</si>
  <si>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</si>
  <si>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</si>
  <si>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</si>
  <si>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</si>
  <si>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</si>
  <si>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</si>
  <si>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</si>
  <si>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</si>
  <si>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</si>
  <si>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</si>
  <si>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</si>
  <si>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</si>
  <si>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</si>
  <si>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</si>
  <si>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</si>
  <si>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</si>
  <si>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</si>
  <si>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</si>
  <si>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</si>
  <si>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</si>
  <si>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</si>
  <si>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</si>
  <si>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</si>
  <si>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</si>
  <si>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</si>
  <si>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</si>
  <si>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</si>
  <si>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</si>
  <si>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</si>
  <si>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</si>
  <si>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</si>
  <si>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</si>
  <si>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</si>
  <si>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</si>
  <si>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</si>
  <si>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</si>
  <si>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</si>
  <si>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</si>
  <si>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</si>
  <si>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</si>
  <si>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</si>
  <si>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</si>
  <si>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</si>
  <si>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</si>
  <si>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</si>
  <si>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</si>
  <si>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</si>
  <si>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</si>
  <si>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</si>
  <si>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</si>
  <si>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</si>
  <si>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</si>
  <si>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</si>
  <si>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</si>
  <si>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</si>
  <si>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</si>
  <si>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</si>
  <si>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</si>
  <si>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</si>
  <si>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</si>
  <si>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</si>
  <si>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</si>
  <si>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</si>
  <si>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</si>
  <si>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</si>
  <si>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</si>
  <si>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</si>
  <si>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</si>
  <si>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</si>
  <si>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</si>
  <si>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</si>
  <si>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</si>
  <si>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</si>
  <si>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</si>
  <si>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</si>
  <si>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</si>
  <si>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</si>
  <si>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</si>
  <si>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</si>
  <si>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</si>
  <si>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</si>
  <si>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</si>
  <si>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</si>
  <si>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</si>
  <si>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</si>
  <si>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</si>
  <si>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</si>
  <si>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</si>
  <si>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</si>
  <si>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</si>
  <si>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</si>
  <si>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</si>
  <si>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</si>
  <si>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</si>
  <si>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</si>
  <si>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</si>
  <si>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</si>
  <si>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</si>
  <si>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</si>
  <si>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</si>
  <si>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</si>
  <si>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</si>
  <si>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</si>
  <si>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</si>
  <si>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</si>
  <si>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</si>
  <si>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</si>
  <si>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</si>
  <si>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</si>
  <si>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</si>
  <si>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</si>
  <si>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</si>
  <si>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</si>
  <si>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</si>
  <si>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</si>
  <si>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</si>
  <si>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</si>
  <si>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</si>
  <si>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</si>
  <si>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</si>
  <si>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</si>
  <si>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</si>
  <si>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</si>
  <si>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</si>
  <si>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</si>
  <si>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</si>
  <si>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</si>
  <si>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</si>
  <si>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</si>
  <si>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</si>
  <si>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</si>
  <si>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</si>
  <si>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</si>
  <si>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</si>
  <si>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</si>
  <si>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</si>
  <si>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</si>
  <si>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</si>
  <si>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</si>
  <si>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</si>
  <si>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</si>
  <si>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</si>
  <si>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</si>
  <si>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</si>
  <si>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</si>
  <si>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</si>
  <si>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</si>
  <si>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</si>
  <si>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</si>
  <si>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</si>
  <si>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</si>
  <si>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</si>
  <si>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</si>
  <si>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</si>
  <si>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</si>
  <si>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</si>
  <si>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</si>
  <si>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</si>
  <si>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</si>
  <si>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</si>
  <si>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</si>
  <si>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</si>
  <si>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</si>
  <si>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</si>
  <si>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</si>
  <si>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</si>
  <si>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</si>
  <si>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</si>
  <si>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</si>
  <si>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</si>
  <si>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</si>
  <si>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</si>
  <si>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</si>
  <si>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</si>
  <si>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</si>
  <si>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</si>
  <si>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</si>
  <si>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</si>
  <si>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</si>
  <si>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</si>
  <si>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</si>
  <si>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</si>
  <si>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</si>
  <si>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</si>
  <si>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</si>
  <si>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</si>
  <si>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</si>
  <si>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</si>
  <si>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</si>
  <si>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</si>
  <si>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</si>
  <si>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</si>
  <si>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</si>
  <si>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</si>
  <si>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</si>
  <si>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</si>
  <si>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</si>
  <si>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</si>
  <si>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</si>
  <si>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</si>
  <si>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</si>
  <si>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</si>
  <si>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</si>
  <si>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</si>
  <si>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</si>
  <si>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</si>
  <si>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</si>
  <si>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</si>
  <si>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</si>
  <si>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</si>
  <si>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</si>
  <si>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</si>
  <si>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</si>
  <si>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</si>
  <si>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</si>
  <si>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</si>
  <si>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</si>
  <si>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</si>
  <si>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</si>
  <si>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</si>
  <si>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</si>
  <si>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</si>
  <si>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</si>
  <si>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</si>
  <si>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</si>
  <si>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</si>
  <si>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</si>
  <si>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</si>
  <si>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</si>
  <si>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</si>
  <si>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</si>
  <si>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</si>
  <si>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</si>
  <si>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</si>
  <si>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</si>
  <si>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</si>
  <si>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</si>
  <si>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</si>
  <si>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</si>
  <si>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</si>
  <si>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</si>
  <si>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</si>
  <si>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</si>
  <si>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</si>
  <si>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</si>
  <si>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</si>
  <si>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</si>
  <si>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</si>
  <si>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</si>
  <si>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</si>
  <si>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</si>
  <si>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</si>
  <si>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</si>
  <si>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</si>
  <si>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</si>
  <si>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</si>
  <si>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</si>
  <si>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</si>
  <si>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</si>
  <si>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</si>
  <si>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</si>
  <si>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</si>
  <si>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</si>
  <si>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</si>
  <si>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</si>
  <si>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</si>
  <si>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</si>
  <si>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</si>
  <si>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</si>
  <si>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</si>
  <si>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</si>
  <si>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</si>
  <si>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</si>
  <si>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</si>
  <si>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</si>
  <si>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</si>
  <si>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</si>
  <si>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</si>
  <si>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</si>
  <si>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</si>
  <si>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</si>
  <si>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</si>
  <si>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</si>
  <si>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</si>
  <si>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</si>
  <si>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</si>
  <si>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</si>
  <si>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</si>
  <si>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</si>
  <si>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</si>
  <si>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</si>
  <si>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</si>
  <si>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</si>
  <si>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</si>
  <si>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</si>
  <si>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</si>
  <si>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</si>
  <si>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</si>
  <si>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</si>
  <si>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</si>
  <si>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</si>
  <si>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</si>
  <si>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</si>
  <si>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</si>
  <si>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</si>
  <si>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</si>
  <si>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</si>
  <si>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</si>
  <si>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</si>
  <si>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</si>
  <si>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</si>
  <si>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</si>
  <si>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</si>
  <si>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</si>
  <si>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</si>
  <si>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</si>
  <si>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</si>
  <si>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</si>
  <si>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</si>
  <si>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</si>
  <si>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</si>
  <si>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</si>
  <si>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</si>
  <si>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</si>
  <si>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</si>
  <si>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</si>
  <si>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</si>
  <si>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</si>
  <si>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</si>
  <si>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</si>
  <si>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</si>
  <si>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</si>
  <si>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</si>
  <si>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</si>
  <si>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</si>
  <si>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</si>
  <si>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</si>
  <si>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</si>
  <si>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</si>
  <si>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</si>
  <si>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</si>
  <si>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</si>
  <si>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</si>
  <si>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</si>
  <si>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</si>
  <si>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</si>
  <si>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</si>
  <si>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</si>
  <si>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</si>
  <si>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</si>
  <si>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</si>
  <si>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</si>
  <si>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</si>
  <si>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</si>
  <si>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</si>
  <si>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</si>
  <si>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</si>
  <si>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</si>
  <si>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</si>
  <si>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</si>
  <si>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</si>
  <si>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</si>
  <si>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</si>
  <si>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</si>
  <si>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</si>
  <si>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</si>
  <si>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</si>
  <si>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</si>
  <si>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</si>
  <si>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</si>
  <si>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</si>
  <si>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</si>
  <si>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</si>
  <si>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</si>
  <si>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</si>
  <si>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</si>
  <si>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</si>
  <si>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</si>
  <si>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</si>
  <si>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</si>
  <si>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</si>
  <si>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</si>
  <si>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</si>
  <si>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</si>
  <si>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</si>
  <si>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</si>
  <si>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</si>
  <si>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</si>
  <si>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</si>
  <si>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</si>
  <si>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</si>
  <si>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</si>
  <si>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</si>
  <si>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</si>
  <si>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</si>
  <si>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</si>
  <si>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</si>
  <si>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</si>
  <si>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</si>
  <si>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</si>
  <si>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</si>
  <si>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</si>
  <si>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</si>
  <si>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</si>
  <si>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</si>
  <si>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</si>
  <si>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</si>
  <si>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</si>
  <si>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</si>
  <si>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</si>
  <si>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</si>
  <si>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</si>
  <si>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</si>
  <si>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</si>
  <si>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</si>
  <si>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</si>
  <si>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</si>
  <si>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</si>
  <si>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</si>
  <si>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</si>
  <si>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</si>
  <si>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</si>
  <si>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</si>
  <si>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</si>
  <si>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</si>
  <si>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</si>
  <si>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</si>
  <si>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</si>
  <si>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</si>
  <si>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</si>
  <si>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</si>
  <si>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</si>
  <si>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</si>
  <si>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</si>
  <si>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</si>
  <si>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</si>
  <si>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</si>
  <si>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</si>
  <si>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</si>
  <si>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</si>
  <si>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</si>
  <si>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</si>
  <si>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</si>
  <si>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</si>
  <si>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</si>
  <si>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</si>
  <si>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</si>
  <si>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</si>
  <si>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</si>
  <si>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</si>
  <si>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</si>
  <si>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</si>
  <si>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</si>
  <si>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</si>
  <si>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</si>
  <si>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</si>
  <si>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</si>
  <si>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</si>
  <si>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</si>
  <si>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</si>
  <si>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</si>
  <si>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</si>
  <si>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</si>
  <si>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</si>
  <si>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</si>
  <si>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</si>
  <si>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</si>
  <si>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</si>
  <si>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</si>
  <si>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</si>
  <si>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</si>
  <si>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</si>
  <si>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</si>
  <si>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</si>
  <si>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</si>
  <si>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</si>
  <si>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</si>
  <si>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</si>
  <si>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</si>
  <si>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</si>
  <si>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</si>
  <si>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</si>
  <si>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</si>
  <si>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</si>
  <si>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</si>
  <si>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</si>
  <si>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</si>
  <si>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</si>
  <si>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</si>
  <si>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</si>
  <si>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</si>
  <si>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</si>
  <si>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</si>
  <si>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</si>
  <si>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</si>
  <si>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</si>
  <si>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</si>
  <si>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</si>
  <si>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</si>
  <si>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</si>
  <si>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</si>
  <si>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</si>
  <si>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</si>
  <si>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</si>
  <si>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</si>
  <si>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</si>
  <si>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</si>
  <si>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</si>
  <si>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</si>
  <si>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</si>
  <si>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</si>
  <si>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</si>
  <si>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</si>
  <si>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</si>
  <si>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</si>
  <si>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</si>
  <si>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</si>
  <si>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</si>
  <si>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</si>
  <si>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</si>
  <si>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</si>
  <si>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</si>
  <si>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</si>
  <si>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</si>
  <si>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</si>
  <si>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</si>
  <si>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</si>
  <si>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</si>
  <si>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</si>
  <si>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</si>
  <si>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</si>
  <si>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</si>
  <si>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</si>
  <si>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</si>
  <si>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</si>
  <si>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</si>
  <si>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</si>
  <si>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</si>
  <si>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</si>
  <si>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</si>
  <si>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</si>
  <si>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</si>
  <si>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</si>
  <si>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</si>
  <si>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</si>
  <si>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</si>
  <si>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</si>
  <si>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</si>
  <si>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</si>
  <si>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</si>
  <si>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</si>
  <si>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</si>
  <si>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</si>
  <si>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</si>
  <si>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</si>
  <si>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</si>
  <si>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</si>
  <si>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</si>
  <si>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</si>
  <si>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</si>
  <si>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</si>
  <si>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</si>
  <si>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</si>
  <si>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</si>
  <si>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</si>
  <si>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</si>
  <si>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</si>
  <si>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</si>
  <si>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</si>
  <si>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</si>
  <si>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</si>
  <si>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</si>
  <si>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</si>
  <si>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</si>
  <si>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</si>
  <si>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</si>
  <si>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</si>
  <si>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</si>
  <si>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</si>
  <si>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</si>
  <si>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</si>
  <si>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</si>
  <si>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</si>
  <si>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</si>
  <si>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</si>
  <si>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</si>
  <si>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</si>
  <si>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</si>
  <si>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</si>
  <si>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</si>
  <si>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</si>
  <si>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</si>
  <si>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</si>
  <si>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</si>
  <si>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</si>
  <si>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</si>
  <si>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</si>
  <si>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</si>
  <si>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</si>
  <si>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</si>
  <si>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</si>
  <si>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</si>
  <si>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</si>
  <si>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</si>
  <si>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</si>
  <si>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</si>
  <si>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</si>
  <si>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</si>
  <si>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</si>
  <si>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</si>
  <si>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</si>
  <si>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</si>
  <si>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</si>
  <si>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</si>
  <si>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</si>
  <si>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</si>
  <si>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</si>
  <si>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</si>
  <si>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</si>
  <si>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</si>
  <si>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</si>
  <si>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</si>
  <si>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</si>
  <si>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</si>
  <si>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</si>
  <si>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</si>
  <si>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</si>
  <si>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</si>
  <si>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</si>
  <si>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</si>
  <si>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</si>
  <si>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</si>
  <si>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</si>
  <si>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</si>
  <si>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</si>
  <si>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</si>
  <si>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</si>
  <si>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</si>
  <si>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</si>
  <si>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</si>
  <si>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</si>
  <si>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</si>
  <si>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</si>
  <si>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</si>
  <si>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</si>
  <si>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</si>
  <si>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</si>
  <si>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</si>
  <si>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</si>
  <si>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</si>
  <si>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</si>
  <si>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</si>
  <si>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</si>
  <si>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</si>
  <si>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</si>
  <si>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</si>
  <si>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</si>
  <si>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</si>
  <si>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</si>
  <si>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</si>
  <si>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</si>
  <si>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</si>
  <si>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</si>
  <si>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</si>
  <si>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</si>
  <si>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</si>
  <si>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</si>
  <si>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</si>
  <si>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</si>
  <si>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</si>
  <si>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</si>
  <si>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</si>
  <si>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</si>
  <si>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</si>
  <si>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</si>
  <si>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</si>
  <si>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</si>
  <si>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</si>
  <si>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</si>
  <si>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</si>
  <si>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</si>
  <si>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</si>
  <si>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</si>
  <si>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</si>
  <si>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</si>
  <si>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</si>
  <si>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</si>
  <si>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</si>
  <si>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</si>
  <si>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</si>
  <si>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</si>
  <si>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</si>
  <si>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</si>
  <si>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</si>
  <si>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</si>
  <si>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</si>
  <si>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</si>
  <si>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</si>
  <si>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</si>
  <si>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</si>
  <si>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</si>
  <si>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</si>
  <si>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</si>
  <si>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</si>
  <si>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</si>
  <si>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</si>
  <si>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</si>
  <si>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</si>
  <si>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</si>
  <si>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</si>
  <si>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</si>
  <si>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</si>
  <si>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</si>
  <si>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</si>
  <si>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</si>
  <si>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</si>
  <si>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</si>
  <si>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</si>
  <si>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</si>
  <si>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</si>
  <si>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</si>
  <si>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</si>
  <si>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</si>
  <si>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</si>
  <si>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</si>
  <si>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</si>
  <si>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</si>
  <si>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</si>
  <si>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</si>
  <si>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</si>
  <si>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</si>
  <si>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</si>
  <si>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</si>
  <si>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</si>
  <si>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</si>
  <si>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</si>
  <si>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</si>
  <si>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</si>
  <si>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</si>
  <si>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</si>
  <si>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</si>
  <si>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</si>
  <si>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</si>
  <si>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</si>
  <si>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</si>
  <si>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</si>
  <si>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</si>
  <si>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</si>
  <si>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</si>
  <si>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</si>
  <si>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</si>
  <si>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</si>
  <si>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</si>
  <si>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</si>
  <si>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</si>
  <si>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</si>
  <si>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</si>
  <si>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</si>
  <si>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</si>
  <si>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</si>
  <si>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</si>
  <si>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</si>
  <si>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</si>
  <si>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</si>
  <si>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</si>
  <si>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</si>
  <si>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</si>
  <si>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</si>
  <si>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</si>
  <si>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</si>
  <si>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</si>
  <si>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</si>
  <si>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</si>
  <si>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</si>
  <si>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</si>
  <si>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</si>
  <si>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</si>
  <si>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</si>
  <si>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</si>
  <si>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</si>
  <si>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</si>
  <si>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</si>
  <si>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</si>
  <si>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</si>
  <si>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</si>
  <si>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</si>
  <si>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</si>
  <si>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</si>
  <si>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</si>
  <si>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</si>
  <si>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</si>
  <si>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</si>
  <si>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</si>
  <si>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</si>
  <si>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</si>
  <si>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</si>
  <si>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</si>
  <si>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</si>
  <si>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</si>
  <si>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</si>
  <si>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</si>
  <si>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</si>
  <si>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</si>
  <si>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</si>
  <si>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</si>
  <si>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</si>
  <si>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</si>
  <si>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</si>
  <si>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</si>
  <si>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</si>
  <si>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</si>
  <si>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</si>
  <si>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</si>
  <si>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</si>
  <si>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</si>
  <si>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</si>
  <si>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</si>
  <si>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</si>
  <si>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</si>
  <si>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</si>
  <si>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</si>
  <si>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</si>
  <si>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</si>
  <si>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</si>
  <si>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</si>
  <si>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</si>
  <si>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</si>
  <si>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</si>
  <si>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</si>
  <si>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</si>
  <si>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</si>
  <si>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</si>
  <si>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</si>
  <si>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</si>
  <si>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</si>
  <si>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</si>
  <si>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</si>
  <si>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</si>
  <si>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</si>
  <si>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</si>
  <si>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</si>
  <si>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</si>
  <si>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</si>
  <si>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</si>
  <si>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</si>
  <si>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</si>
  <si>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</si>
  <si>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</si>
  <si>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</si>
  <si>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</si>
  <si>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</si>
  <si>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</si>
  <si>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</si>
  <si>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</si>
  <si>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</si>
  <si>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</si>
  <si>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</si>
  <si>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</si>
  <si>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</si>
  <si>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</si>
  <si>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</si>
  <si>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</si>
  <si>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</si>
  <si>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</si>
  <si>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</si>
  <si>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</si>
  <si>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</si>
  <si>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</si>
  <si>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</si>
  <si>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</si>
  <si>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</si>
  <si>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</si>
  <si>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</si>
  <si>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</si>
  <si>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</si>
  <si>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</si>
  <si>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</si>
  <si>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</si>
  <si>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</si>
  <si>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</si>
  <si>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</si>
  <si>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</si>
  <si>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</si>
  <si>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</si>
  <si>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</si>
  <si>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</si>
  <si>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</si>
  <si>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</si>
  <si>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</si>
  <si>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</si>
  <si>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</si>
  <si>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</si>
  <si>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</si>
  <si>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</si>
  <si>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</si>
  <si>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</si>
  <si>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</si>
  <si>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</si>
  <si>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</si>
  <si>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</si>
  <si>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</si>
  <si>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</si>
  <si>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</si>
  <si>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</si>
  <si>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</si>
  <si>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</si>
  <si>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</si>
  <si>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</si>
  <si>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</si>
  <si>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</si>
  <si>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</si>
  <si>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</si>
  <si>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</si>
  <si>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</si>
  <si>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</si>
  <si>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</si>
  <si>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</si>
  <si>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</si>
  <si>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</si>
  <si>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</si>
  <si>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</si>
  <si>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</si>
  <si>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</si>
  <si>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</si>
  <si>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</si>
  <si>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</si>
  <si>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</si>
  <si>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</si>
  <si>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</si>
  <si>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</si>
  <si>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</si>
  <si>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</si>
  <si>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</si>
  <si>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</si>
  <si>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</si>
  <si>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</si>
  <si>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</si>
  <si>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</si>
  <si>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</si>
  <si>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</si>
  <si>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</si>
  <si>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</si>
  <si>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</si>
  <si>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</si>
  <si>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</si>
  <si>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</si>
  <si>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</si>
  <si>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</si>
  <si>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</si>
  <si>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</si>
  <si>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</si>
  <si>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</si>
  <si>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</si>
  <si>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</si>
  <si>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</si>
  <si>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</si>
  <si>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</si>
  <si>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</si>
  <si>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</si>
  <si>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</si>
  <si>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</si>
  <si>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</si>
  <si>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</si>
  <si>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</si>
  <si>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</si>
  <si>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</si>
  <si>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</si>
  <si>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</si>
  <si>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</si>
  <si>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</si>
  <si>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</si>
  <si>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</si>
  <si>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</si>
  <si>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</si>
  <si>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</si>
  <si>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</si>
  <si>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</si>
  <si>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</si>
  <si>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</si>
  <si>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</si>
  <si>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</si>
  <si>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</si>
  <si>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</si>
  <si>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</si>
  <si>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</si>
  <si>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</si>
  <si>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</si>
  <si>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</si>
  <si>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</si>
  <si>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</si>
  <si>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</si>
  <si>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</si>
  <si>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</si>
  <si>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</si>
  <si>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</si>
  <si>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</si>
  <si>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</si>
  <si>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</si>
  <si>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</si>
  <si>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</si>
  <si>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</si>
  <si>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</si>
  <si>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</si>
  <si>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</si>
  <si>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</si>
  <si>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</si>
  <si>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</si>
  <si>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</si>
  <si>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</si>
  <si>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</si>
  <si>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</si>
  <si>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</si>
  <si>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</si>
  <si>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</si>
  <si>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</si>
  <si>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</si>
  <si>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</si>
  <si>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</si>
  <si>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</si>
  <si>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</si>
  <si>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</si>
  <si>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</si>
  <si>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</si>
  <si>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</si>
  <si>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</si>
  <si>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</si>
  <si>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</si>
  <si>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</si>
  <si>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</si>
  <si>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</si>
  <si>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</si>
  <si>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</si>
  <si>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</si>
  <si>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</si>
  <si>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</si>
  <si>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</si>
  <si>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</si>
  <si>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</si>
  <si>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</si>
  <si>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</si>
  <si>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</si>
  <si>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</si>
  <si>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</si>
  <si>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</si>
  <si>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</si>
  <si>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</si>
  <si>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</si>
  <si>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</si>
  <si>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</si>
  <si>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</si>
  <si>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</si>
  <si>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</si>
  <si>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</si>
  <si>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</si>
  <si>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</si>
  <si>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</si>
  <si>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</si>
  <si>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</si>
  <si>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</si>
  <si>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</si>
  <si>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</si>
  <si>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</si>
  <si>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</si>
  <si>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</si>
  <si>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</si>
  <si>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</si>
  <si>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</si>
  <si>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</si>
  <si>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</si>
  <si>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</si>
  <si>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</si>
  <si>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</si>
  <si>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</si>
  <si>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</si>
  <si>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</si>
  <si>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</si>
  <si>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</si>
  <si>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</si>
  <si>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</si>
  <si>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</si>
  <si>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</si>
  <si>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</si>
  <si>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</si>
  <si>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</si>
  <si>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</si>
  <si>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</si>
  <si>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</si>
  <si>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</si>
  <si>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</si>
  <si>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</si>
  <si>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</si>
  <si>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</si>
  <si>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</si>
  <si>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</si>
  <si>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</si>
  <si>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</si>
  <si>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</si>
  <si>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</si>
  <si>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</si>
  <si>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</si>
  <si>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</si>
  <si>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</si>
  <si>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</si>
  <si>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</si>
  <si>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</si>
  <si>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</si>
  <si>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</si>
  <si>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</si>
  <si>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</si>
  <si>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</si>
  <si>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</si>
  <si>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</si>
  <si>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</si>
  <si>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</si>
  <si>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</si>
  <si>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</si>
  <si>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</si>
  <si>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</si>
  <si>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</si>
  <si>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</si>
  <si>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</si>
  <si>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</si>
  <si>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</si>
  <si>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</si>
  <si>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</si>
  <si>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</si>
  <si>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</si>
  <si>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</si>
  <si>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</si>
  <si>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</si>
  <si>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</si>
  <si>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</si>
  <si>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</si>
  <si>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</si>
  <si>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</si>
  <si>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</si>
  <si>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</si>
  <si>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</si>
  <si>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</si>
  <si>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</si>
  <si>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</si>
  <si>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</si>
  <si>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</si>
  <si>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</si>
  <si>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</si>
  <si>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</si>
  <si>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</si>
  <si>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</si>
  <si>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</si>
  <si>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</si>
  <si>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</si>
  <si>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</si>
  <si>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</si>
  <si>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</si>
  <si>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</si>
  <si>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</si>
  <si>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</si>
  <si>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</si>
  <si>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</si>
  <si>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</si>
  <si>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</si>
  <si>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</si>
  <si>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</si>
  <si>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</si>
  <si>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</si>
  <si>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</si>
  <si>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</si>
  <si>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</si>
  <si>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</si>
  <si>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</si>
  <si>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</si>
  <si>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</si>
  <si>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</si>
  <si>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</si>
  <si>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</si>
  <si>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</si>
  <si>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</si>
  <si>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</si>
  <si>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</si>
  <si>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</si>
  <si>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</si>
  <si>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</si>
  <si>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</si>
  <si>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</si>
  <si>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</si>
  <si>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</si>
  <si>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</si>
  <si>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</si>
  <si>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</si>
  <si>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</si>
  <si>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</si>
  <si>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</si>
  <si>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</si>
  <si>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</si>
  <si>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</si>
  <si>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</si>
  <si>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</si>
  <si>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</si>
  <si>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</si>
  <si>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</si>
  <si>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</si>
  <si>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</si>
  <si>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</si>
  <si>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</si>
  <si>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</si>
  <si>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</si>
  <si>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</si>
  <si>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</si>
  <si>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</si>
  <si>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</si>
  <si>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</si>
  <si>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</si>
  <si>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</si>
  <si>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</si>
  <si>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</si>
  <si>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</si>
  <si>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</si>
  <si>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</si>
  <si>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</si>
  <si>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</si>
  <si>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</si>
  <si>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</si>
  <si>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</si>
  <si>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</si>
  <si>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</si>
  <si>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</si>
  <si>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</si>
  <si>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</si>
  <si>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</si>
  <si>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</si>
  <si>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</si>
  <si>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</si>
  <si>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</si>
  <si>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</si>
  <si>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</si>
  <si>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</si>
  <si>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</si>
  <si>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</si>
  <si>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</si>
  <si>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</si>
  <si>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</si>
  <si>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</si>
  <si>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</si>
  <si>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</si>
  <si>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</si>
  <si>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</si>
  <si>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</si>
  <si>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</si>
  <si>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</si>
  <si>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</si>
  <si>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</si>
  <si>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</si>
  <si>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</si>
  <si>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</si>
  <si>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</si>
  <si>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</si>
  <si>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</si>
  <si>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</si>
  <si>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</si>
  <si>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</si>
  <si>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</si>
  <si>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</si>
  <si>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</si>
  <si>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</si>
  <si>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</si>
  <si>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</si>
  <si>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</si>
  <si>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</si>
  <si>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</si>
  <si>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</si>
  <si>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</si>
  <si>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</si>
  <si>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</si>
  <si>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</si>
  <si>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</si>
  <si>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</si>
  <si>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</si>
  <si>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</si>
  <si>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</si>
  <si>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</si>
  <si>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</si>
  <si>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</si>
  <si>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</si>
  <si>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</si>
  <si>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</si>
  <si>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</si>
  <si>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</si>
  <si>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</si>
  <si>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</si>
  <si>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</si>
  <si>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</si>
  <si>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</si>
  <si>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</si>
  <si>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</si>
  <si>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</si>
  <si>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</si>
  <si>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</si>
  <si>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</si>
  <si>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</si>
  <si>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</si>
  <si>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</si>
  <si>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</si>
  <si>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</si>
  <si>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</si>
  <si>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</si>
  <si>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</si>
  <si>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</si>
  <si>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</si>
  <si>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</si>
  <si>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</si>
  <si>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</si>
  <si>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</si>
  <si>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</si>
  <si>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</si>
  <si>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</si>
  <si>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</si>
  <si>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</si>
  <si>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</si>
  <si>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</si>
  <si>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</si>
  <si>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</si>
  <si>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</si>
  <si>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</si>
  <si>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</si>
  <si>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</si>
  <si>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</si>
  <si>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</si>
  <si>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</si>
  <si>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</si>
  <si>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</si>
  <si>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</si>
  <si>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</si>
  <si>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</si>
  <si>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</si>
  <si>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</si>
  <si>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</si>
  <si>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</si>
  <si>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</si>
  <si>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</si>
  <si>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</si>
  <si>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</si>
  <si>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</si>
  <si>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</si>
  <si>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</si>
  <si>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</si>
  <si>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</si>
  <si>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</si>
  <si>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</si>
  <si>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</si>
  <si>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</si>
  <si>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</si>
  <si>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</si>
  <si>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</si>
  <si>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</si>
  <si>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</si>
  <si>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</si>
  <si>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</si>
  <si>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</si>
  <si>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</si>
  <si>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</si>
  <si>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</si>
  <si>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</si>
  <si>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</si>
  <si>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</si>
  <si>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</si>
  <si>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</si>
  <si>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</si>
  <si>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</si>
  <si>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</si>
  <si>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</si>
  <si>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</si>
  <si>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</si>
  <si>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</si>
  <si>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</si>
  <si>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</si>
  <si>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</si>
  <si>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</si>
  <si>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</si>
  <si>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</si>
  <si>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</si>
  <si>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</si>
  <si>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</si>
  <si>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</si>
  <si>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</si>
  <si>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</si>
  <si>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</si>
  <si>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</si>
  <si>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</si>
  <si>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</si>
  <si>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</si>
  <si>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</si>
  <si>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</si>
  <si>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</si>
  <si>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</si>
  <si>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</si>
  <si>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</si>
  <si>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</si>
  <si>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</si>
  <si>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</si>
  <si>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</si>
  <si>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</si>
  <si>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</si>
  <si>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</si>
  <si>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</si>
  <si>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</si>
  <si>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</si>
  <si>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</si>
  <si>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</si>
  <si>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</si>
  <si>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</si>
  <si>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</si>
  <si>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</si>
  <si>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</si>
  <si>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</si>
  <si>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</si>
  <si>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</si>
  <si>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</si>
  <si>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</si>
  <si>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</si>
  <si>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</si>
  <si>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</si>
  <si>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</si>
  <si>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</si>
  <si>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</si>
  <si>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</si>
  <si>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</si>
  <si>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</si>
  <si>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</si>
  <si>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</si>
  <si>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</si>
  <si>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</si>
  <si>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</si>
  <si>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</si>
  <si>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</si>
  <si>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</si>
  <si>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</si>
  <si>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</si>
  <si>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</si>
  <si>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</si>
  <si>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</si>
  <si>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</si>
  <si>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</si>
  <si>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</si>
  <si>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</si>
  <si>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</si>
  <si>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</si>
  <si>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</si>
  <si>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</si>
  <si>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</si>
  <si>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</si>
  <si>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</si>
  <si>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</si>
  <si>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</si>
  <si>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</si>
  <si>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</si>
  <si>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</si>
  <si>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</si>
  <si>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</si>
  <si>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</si>
  <si>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</si>
  <si>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</si>
  <si>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</si>
  <si>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</si>
  <si>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</si>
  <si>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</si>
  <si>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</si>
  <si>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</si>
  <si>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</si>
  <si>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</si>
  <si>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</si>
  <si>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</si>
  <si>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</si>
  <si>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</si>
  <si>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</si>
  <si>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</si>
  <si>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</si>
  <si>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</si>
  <si>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</si>
  <si>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</si>
  <si>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</si>
  <si>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</si>
  <si>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</si>
  <si>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</si>
  <si>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</si>
  <si>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</si>
  <si>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</si>
  <si>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</si>
  <si>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</si>
  <si>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</si>
  <si>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</si>
  <si>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</si>
  <si>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</si>
  <si>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</si>
  <si>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</si>
  <si>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</si>
  <si>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</si>
  <si>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</si>
  <si>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</si>
  <si>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</si>
  <si>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</si>
  <si>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</si>
  <si>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</si>
  <si>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</si>
  <si>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</si>
  <si>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</si>
  <si>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</si>
  <si>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</si>
  <si>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</si>
  <si>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</si>
  <si>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</si>
  <si>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</si>
  <si>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</si>
  <si>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</si>
  <si>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</si>
  <si>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</si>
  <si>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</si>
  <si>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</si>
  <si>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</si>
  <si>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</si>
  <si>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</si>
  <si>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</si>
  <si>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</si>
  <si>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</si>
  <si>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</si>
  <si>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</si>
  <si>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</si>
  <si>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</si>
  <si>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</si>
  <si>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</si>
  <si>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</si>
  <si>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</si>
  <si>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</si>
  <si>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</si>
  <si>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</si>
  <si>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</si>
  <si>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</si>
  <si>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</si>
  <si>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</si>
  <si>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</si>
  <si>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</si>
  <si>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</si>
  <si>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</si>
  <si>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</si>
  <si>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</si>
  <si>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</si>
  <si>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</si>
  <si>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</si>
  <si>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</si>
  <si>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</si>
  <si>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</si>
  <si>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</si>
  <si>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</si>
  <si>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</si>
  <si>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</si>
  <si>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</si>
  <si>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</si>
  <si>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</si>
  <si>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</si>
  <si>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</si>
  <si>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</si>
  <si>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</si>
  <si>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</si>
  <si>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</si>
  <si>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</si>
  <si>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</si>
  <si>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</si>
  <si>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</si>
  <si>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</si>
  <si>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</si>
  <si>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</si>
  <si>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</si>
  <si>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</si>
  <si>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</si>
  <si>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</si>
  <si>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</si>
  <si>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</si>
  <si>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</si>
  <si>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</si>
  <si>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</si>
  <si>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</si>
  <si>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</si>
  <si>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</si>
  <si>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</si>
  <si>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</si>
  <si>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</si>
  <si>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</si>
  <si>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</si>
  <si>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</si>
  <si>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</si>
  <si>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</si>
  <si>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</si>
  <si>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</si>
  <si>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</si>
  <si>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</si>
  <si>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</si>
  <si>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</si>
  <si>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</si>
  <si>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</si>
  <si>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</si>
  <si>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</si>
  <si>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</si>
  <si>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</si>
  <si>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</si>
  <si>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</si>
  <si>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</si>
  <si>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</si>
  <si>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</si>
  <si>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</si>
  <si>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</si>
  <si>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</si>
  <si>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</si>
  <si>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</si>
  <si>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</si>
  <si>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</si>
  <si>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</si>
  <si>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</si>
  <si>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</si>
  <si>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</si>
  <si>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</si>
  <si>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</si>
  <si>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</si>
  <si>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</si>
  <si>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</si>
  <si>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</si>
  <si>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</si>
  <si>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</si>
  <si>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</si>
  <si>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</si>
  <si>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</si>
  <si>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</si>
  <si>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</si>
  <si>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</si>
  <si>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</si>
  <si>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</si>
  <si>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</si>
  <si>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</si>
  <si>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</si>
  <si>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</si>
  <si>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</si>
  <si>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</si>
  <si>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</si>
  <si>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</si>
  <si>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</si>
  <si>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</si>
  <si>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</si>
  <si>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</si>
  <si>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</si>
  <si>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</si>
  <si>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</si>
  <si>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</si>
  <si>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</si>
  <si>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</si>
  <si>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</si>
  <si>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</si>
  <si>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</si>
  <si>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</si>
  <si>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</si>
  <si>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</si>
  <si>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</si>
  <si>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</si>
  <si>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</si>
  <si>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</si>
  <si>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</si>
  <si>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</si>
  <si>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</si>
  <si>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</si>
  <si>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</si>
  <si>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</si>
  <si>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</si>
  <si>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</si>
  <si>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</si>
  <si>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</si>
  <si>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</si>
  <si>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</si>
  <si>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</si>
  <si>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</si>
  <si>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</si>
  <si>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</si>
  <si>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</si>
  <si>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</si>
  <si>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</si>
  <si>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</si>
  <si>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</si>
  <si>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</si>
  <si>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</si>
  <si>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</si>
  <si>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</si>
  <si>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</si>
  <si>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</si>
  <si>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</si>
  <si>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</si>
  <si>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</si>
  <si>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</si>
  <si>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</si>
  <si>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</si>
  <si>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</si>
  <si>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</si>
  <si>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</si>
  <si>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</si>
  <si>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</si>
  <si>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</si>
  <si>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</si>
  <si>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</si>
  <si>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</si>
  <si>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</si>
  <si>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</si>
  <si>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</si>
  <si>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</si>
  <si>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</si>
  <si>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</si>
  <si>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</si>
  <si>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</si>
  <si>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</si>
  <si>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</si>
  <si>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</si>
  <si>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</si>
  <si>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</si>
  <si>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</si>
  <si>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</si>
  <si>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</si>
  <si>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</si>
  <si>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</si>
  <si>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</si>
  <si>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</si>
  <si>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</si>
  <si>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</si>
  <si>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</si>
  <si>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</si>
  <si>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</si>
  <si>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</si>
  <si>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</si>
  <si>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</si>
  <si>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</si>
  <si>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</si>
  <si>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</si>
  <si>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</si>
  <si>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</si>
  <si>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</si>
  <si>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</si>
  <si>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</si>
  <si>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</si>
  <si>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</si>
  <si>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</si>
  <si>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</si>
  <si>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</si>
  <si>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</si>
  <si>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</si>
  <si>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</si>
  <si>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</si>
  <si>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</si>
  <si>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</si>
  <si>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</si>
  <si>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</si>
  <si>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</si>
  <si>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</si>
  <si>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</si>
  <si>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</si>
  <si>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</si>
  <si>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</si>
  <si>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</si>
  <si>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</si>
  <si>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</si>
  <si>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</si>
  <si>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</si>
  <si>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</si>
  <si>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</si>
  <si>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</si>
  <si>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</si>
  <si>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</si>
  <si>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</si>
  <si>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</si>
  <si>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</si>
  <si>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</si>
  <si>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</si>
  <si>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</si>
  <si>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</si>
  <si>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</si>
  <si>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</si>
  <si>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</si>
  <si>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</si>
  <si>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</si>
  <si>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</si>
  <si>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</si>
  <si>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</si>
  <si>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</si>
  <si>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</si>
  <si>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</si>
  <si>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</si>
  <si>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</si>
  <si>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</si>
  <si>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</si>
  <si>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</si>
  <si>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</si>
  <si>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</si>
  <si>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</si>
  <si>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</si>
  <si>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</si>
  <si>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</si>
  <si>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</si>
  <si>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</si>
  <si>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</si>
  <si>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</si>
  <si>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</si>
  <si>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</si>
  <si>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</si>
  <si>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</si>
  <si>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</si>
  <si>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</si>
  <si>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</si>
  <si>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</si>
  <si>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</si>
  <si>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</si>
  <si>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</si>
  <si>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</si>
  <si>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</si>
  <si>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</si>
  <si>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</si>
  <si>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</si>
  <si>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</si>
  <si>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</si>
  <si>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</si>
  <si>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</si>
  <si>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</si>
  <si>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</si>
  <si>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</si>
  <si>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</si>
  <si>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</si>
  <si>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</si>
  <si>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</si>
  <si>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</si>
  <si>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</si>
  <si>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</si>
  <si>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</si>
  <si>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</si>
  <si>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</si>
  <si>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</si>
  <si>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</si>
  <si>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</si>
  <si>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</si>
  <si>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</si>
  <si>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</si>
  <si>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</si>
  <si>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</si>
  <si>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</si>
  <si>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</si>
  <si>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</si>
  <si>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</si>
  <si>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</si>
  <si>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</si>
  <si>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</si>
  <si>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</si>
  <si>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</si>
  <si>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</si>
  <si>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</si>
  <si>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</si>
  <si>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</si>
  <si>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</si>
  <si>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</si>
  <si>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</si>
  <si>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</si>
  <si>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</si>
  <si>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</si>
  <si>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</si>
  <si>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</si>
  <si>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</si>
  <si>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</si>
  <si>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</si>
  <si>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</si>
  <si>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</si>
  <si>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</si>
  <si>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</si>
  <si>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</si>
  <si>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</si>
  <si>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</si>
  <si>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</si>
  <si>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</si>
  <si>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</si>
  <si>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</si>
  <si>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</si>
  <si>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</si>
  <si>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</si>
  <si>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</si>
  <si>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</si>
  <si>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</si>
  <si>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</si>
  <si>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</si>
  <si>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</si>
  <si>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</si>
  <si>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</si>
  <si>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</si>
  <si>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</si>
  <si>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</si>
  <si>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</si>
  <si>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</si>
  <si>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</si>
  <si>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</si>
  <si>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</si>
  <si>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</si>
  <si>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</si>
  <si>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</si>
  <si>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</si>
  <si>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</si>
  <si>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</si>
  <si>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</si>
  <si>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</si>
  <si>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</si>
  <si>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</si>
  <si>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</si>
  <si>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</si>
  <si>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</si>
  <si>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</si>
  <si>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</si>
  <si>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</si>
  <si>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</si>
  <si>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</si>
  <si>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</si>
  <si>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</si>
  <si>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</si>
  <si>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</si>
  <si>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</si>
  <si>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</si>
  <si>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</si>
  <si>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</si>
  <si>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</si>
  <si>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</si>
  <si>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</si>
  <si>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</si>
  <si>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</si>
  <si>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</si>
  <si>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</si>
  <si>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</si>
  <si>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</si>
  <si>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</si>
  <si>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</si>
  <si>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</si>
  <si>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</si>
  <si>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</si>
  <si>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</si>
  <si>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</si>
  <si>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</si>
  <si>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</si>
  <si>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</si>
  <si>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</si>
  <si>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</si>
  <si>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</si>
  <si>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</si>
  <si>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</si>
  <si>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</si>
  <si>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</si>
  <si>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</si>
  <si>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</si>
  <si>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</si>
  <si>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</si>
  <si>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</si>
  <si>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</si>
  <si>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</si>
  <si>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</si>
  <si>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</si>
  <si>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</si>
  <si>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</si>
  <si>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</si>
  <si>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</si>
  <si>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</si>
  <si>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</si>
  <si>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</si>
  <si>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</si>
  <si>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</si>
  <si>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</si>
  <si>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</si>
  <si>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</si>
  <si>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</si>
  <si>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</si>
  <si>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</si>
  <si>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</si>
  <si>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</si>
  <si>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</si>
  <si>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</si>
  <si>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</si>
  <si>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</si>
  <si>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</si>
  <si>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</si>
  <si>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</si>
  <si>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</si>
  <si>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</si>
  <si>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</si>
  <si>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</si>
  <si>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</si>
  <si>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</si>
  <si>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</si>
  <si>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</si>
  <si>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</si>
  <si>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</si>
  <si>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</si>
  <si>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</si>
  <si>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</si>
  <si>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</si>
  <si>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</si>
  <si>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</si>
  <si>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</si>
  <si>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</si>
  <si>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</si>
  <si>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</si>
  <si>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</si>
  <si>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</si>
  <si>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</si>
  <si>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</si>
  <si>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</si>
  <si>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</si>
  <si>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</si>
  <si>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</si>
  <si>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</si>
  <si>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</si>
  <si>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</si>
  <si>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</si>
  <si>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</si>
  <si>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</si>
  <si>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</si>
  <si>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</si>
  <si>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</si>
  <si>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</si>
  <si>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</si>
  <si>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</si>
  <si>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</si>
  <si>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</si>
  <si>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</si>
  <si>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</si>
  <si>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</si>
  <si>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</si>
  <si>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</si>
  <si>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</si>
  <si>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</si>
  <si>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</si>
  <si>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</si>
  <si>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</si>
  <si>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</si>
  <si>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</si>
  <si>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</si>
  <si>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</si>
  <si>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</si>
  <si>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</si>
  <si>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</si>
  <si>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</si>
  <si>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</si>
  <si>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</si>
  <si>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</si>
  <si>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</si>
  <si>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</si>
  <si>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</si>
  <si>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</si>
  <si>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</si>
  <si>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</si>
  <si>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</si>
  <si>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</si>
  <si>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</si>
  <si>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</si>
  <si>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</si>
  <si>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</si>
  <si>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</si>
  <si>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</si>
  <si>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</si>
  <si>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</si>
  <si>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</si>
  <si>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</si>
  <si>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</si>
  <si>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</si>
  <si>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</si>
  <si>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</si>
  <si>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</si>
  <si>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</si>
  <si>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</si>
  <si>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</si>
  <si>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</si>
  <si>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</si>
  <si>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</si>
  <si>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</si>
  <si>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</si>
  <si>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</si>
  <si>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</si>
  <si>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</si>
  <si>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</si>
  <si>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</si>
  <si>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</si>
  <si>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</si>
  <si>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</si>
  <si>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</si>
  <si>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</si>
  <si>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</si>
  <si>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</si>
  <si>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</si>
  <si>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</si>
  <si>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</si>
  <si>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</si>
  <si>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</si>
  <si>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</si>
  <si>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</si>
  <si>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</si>
  <si>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</si>
  <si>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</si>
  <si>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</si>
  <si>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</si>
  <si>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</si>
  <si>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</si>
  <si>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</si>
  <si>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</si>
  <si>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</si>
  <si>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</si>
  <si>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</si>
  <si>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</si>
  <si>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</si>
  <si>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</si>
  <si>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</si>
  <si>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</si>
  <si>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</si>
  <si>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</si>
  <si>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</si>
  <si>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</si>
  <si>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</si>
  <si>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</si>
  <si>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</si>
  <si>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</si>
  <si>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</si>
  <si>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</si>
  <si>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</si>
  <si>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</si>
  <si>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</si>
  <si>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</si>
  <si>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</si>
  <si>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</si>
  <si>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</si>
  <si>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</si>
  <si>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</si>
  <si>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</si>
  <si>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</si>
  <si>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</si>
  <si>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</si>
  <si>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</si>
  <si>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</si>
  <si>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</si>
  <si>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</si>
  <si>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</si>
  <si>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</si>
  <si>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</si>
  <si>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</si>
  <si>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</si>
  <si>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</si>
  <si>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</si>
  <si>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</si>
  <si>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</si>
  <si>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</si>
  <si>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</si>
  <si>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</si>
  <si>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</si>
  <si>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</si>
  <si>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</si>
  <si>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</si>
  <si>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</si>
  <si>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</si>
  <si>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</si>
  <si>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</si>
  <si>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</si>
  <si>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</si>
  <si>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</si>
  <si>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</si>
  <si>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</si>
  <si>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</si>
  <si>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</si>
  <si>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</si>
  <si>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</si>
  <si>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</si>
  <si>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</si>
  <si>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</si>
  <si>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</si>
  <si>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</si>
  <si>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</si>
  <si>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</si>
  <si>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</si>
  <si>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</si>
  <si>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</si>
  <si>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</si>
  <si>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</si>
  <si>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</si>
  <si>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</si>
  <si>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</si>
  <si>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</si>
  <si>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</si>
  <si>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</si>
  <si>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</si>
  <si>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</si>
  <si>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</si>
  <si>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</si>
  <si>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</si>
  <si>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</si>
  <si>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</si>
  <si>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</si>
  <si>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</si>
  <si>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</si>
  <si>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</si>
  <si>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</si>
  <si>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</si>
  <si>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</si>
  <si>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</si>
  <si>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</si>
  <si>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</si>
  <si>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</si>
  <si>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</si>
  <si>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</si>
  <si>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</si>
  <si>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</si>
  <si>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</si>
  <si>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</si>
  <si>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</si>
  <si>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</si>
  <si>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</si>
  <si>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</si>
  <si>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</si>
  <si>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</si>
  <si>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</si>
  <si>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</si>
  <si>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</si>
  <si>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</si>
  <si>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</si>
  <si>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</si>
  <si>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</si>
  <si>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</si>
  <si>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</si>
  <si>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</si>
  <si>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</si>
  <si>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</si>
  <si>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</si>
  <si>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</si>
  <si>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</si>
  <si>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</si>
  <si>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</si>
  <si>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</si>
  <si>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</si>
  <si>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</si>
  <si>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</si>
  <si>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</si>
  <si>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</si>
  <si>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</si>
  <si>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</si>
  <si>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</si>
  <si>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</si>
  <si>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</si>
  <si>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</si>
  <si>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</si>
  <si>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</si>
  <si>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</si>
  <si>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</si>
  <si>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</si>
  <si>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</si>
  <si>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</si>
  <si>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</si>
  <si>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</si>
  <si>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</si>
  <si>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</si>
  <si>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</si>
  <si>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</si>
  <si>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</si>
  <si>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</si>
  <si>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</si>
  <si>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</si>
  <si>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</si>
  <si>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</si>
  <si>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</si>
  <si>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</si>
  <si>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</si>
  <si>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</si>
  <si>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</si>
  <si>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</si>
  <si>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</si>
  <si>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</si>
  <si>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</si>
  <si>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</si>
  <si>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</si>
  <si>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</si>
  <si>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</si>
  <si>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</si>
  <si>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</si>
  <si>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</si>
  <si>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</si>
  <si>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</si>
  <si>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</si>
  <si>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</si>
  <si>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</si>
  <si>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</si>
  <si>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</si>
  <si>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</si>
  <si>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</si>
  <si>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</si>
  <si>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</si>
  <si>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</si>
  <si>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</si>
  <si>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</si>
  <si>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</si>
  <si>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</si>
  <si>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</si>
  <si>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</si>
  <si>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</si>
  <si>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</si>
  <si>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</si>
  <si>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</si>
  <si>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</si>
  <si>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</si>
  <si>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</si>
  <si>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</si>
  <si>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</si>
  <si>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</si>
  <si>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</si>
  <si>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</si>
  <si>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</si>
  <si>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</si>
  <si>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</si>
  <si>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</si>
  <si>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</si>
  <si>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</si>
  <si>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</si>
  <si>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</si>
  <si>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</si>
  <si>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</si>
  <si>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</si>
  <si>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</si>
  <si>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</si>
  <si>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</si>
  <si>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</si>
  <si>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</si>
  <si>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</si>
  <si>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</si>
  <si>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</si>
  <si>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</si>
  <si>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</si>
  <si>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</si>
  <si>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</si>
  <si>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</si>
  <si>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</si>
  <si>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</si>
  <si>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</si>
  <si>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</si>
  <si>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</si>
  <si>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</si>
  <si>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</si>
  <si>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</si>
  <si>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</si>
  <si>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</si>
  <si>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</si>
  <si>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</si>
  <si>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</si>
  <si>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</si>
  <si>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</si>
  <si>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</si>
  <si>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</si>
  <si>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</si>
  <si>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</si>
  <si>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</si>
  <si>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</si>
  <si>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</si>
  <si>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</si>
  <si>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</si>
  <si>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</si>
  <si>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</si>
  <si>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</si>
  <si>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</si>
  <si>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</si>
  <si>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</si>
  <si>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</si>
  <si>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</si>
  <si>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</si>
  <si>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</si>
  <si>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</si>
  <si>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</si>
  <si>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</si>
  <si>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</si>
  <si>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</si>
  <si>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</si>
  <si>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</si>
  <si>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</si>
  <si>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</si>
  <si>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</si>
  <si>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</si>
  <si>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</si>
  <si>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</si>
  <si>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</si>
  <si>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</si>
  <si>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</si>
  <si>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</si>
  <si>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</si>
  <si>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</si>
  <si>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</si>
  <si>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</si>
  <si>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</si>
  <si>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</si>
  <si>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</si>
  <si>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</si>
  <si>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</si>
  <si>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</si>
  <si>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</si>
  <si>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</si>
  <si>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</si>
  <si>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</si>
  <si>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</si>
  <si>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</si>
  <si>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</si>
  <si>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</si>
  <si>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</si>
  <si>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</si>
  <si>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</si>
  <si>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</si>
  <si>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</si>
  <si>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</si>
  <si>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</si>
  <si>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</si>
  <si>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</si>
  <si>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</si>
  <si>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</si>
  <si>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</si>
  <si>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</si>
  <si>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</si>
  <si>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</si>
  <si>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</si>
  <si>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</si>
  <si>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</si>
  <si>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</si>
  <si>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</si>
  <si>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</si>
  <si>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</si>
  <si>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</si>
  <si>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</si>
  <si>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</si>
  <si>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</si>
  <si>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</si>
  <si>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</si>
  <si>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</si>
  <si>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</si>
  <si>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</si>
  <si>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</si>
  <si>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</si>
  <si>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</si>
  <si>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</si>
  <si>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</si>
  <si>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</si>
  <si>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</si>
  <si>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</si>
  <si>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</si>
  <si>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</si>
  <si>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</si>
  <si>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</si>
  <si>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</si>
  <si>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</si>
  <si>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</si>
  <si>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</si>
  <si>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</si>
  <si>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</si>
  <si>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</si>
  <si>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</si>
  <si>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</si>
  <si>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</si>
  <si>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</si>
  <si>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</si>
  <si>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</si>
  <si>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</si>
  <si>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</si>
  <si>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</si>
  <si>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</si>
  <si>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</si>
  <si>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</si>
  <si>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</si>
  <si>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</si>
  <si>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</si>
  <si>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</si>
  <si>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</si>
  <si>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</si>
  <si>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</si>
  <si>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</si>
  <si>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</si>
  <si>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</si>
  <si>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</si>
  <si>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</si>
  <si>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</si>
  <si>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</si>
  <si>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</si>
  <si>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</si>
  <si>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</si>
  <si>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</si>
  <si>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</si>
  <si>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</si>
  <si>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</si>
  <si>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</si>
  <si>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</si>
  <si>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</si>
  <si>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</si>
  <si>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</si>
  <si>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</si>
  <si>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</si>
  <si>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</si>
  <si>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</si>
  <si>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</si>
  <si>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</si>
  <si>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</si>
  <si>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</si>
  <si>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</si>
  <si>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</si>
  <si>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</si>
  <si>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</si>
  <si>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</si>
  <si>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</si>
  <si>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</si>
  <si>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</si>
  <si>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</si>
  <si>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</si>
  <si>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</si>
  <si>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</si>
  <si>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</si>
  <si>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</si>
  <si>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</si>
  <si>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</si>
  <si>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</si>
  <si>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</si>
  <si>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</si>
  <si>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</si>
  <si>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</si>
  <si>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</si>
  <si>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</si>
  <si>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</si>
  <si>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</si>
  <si>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</si>
  <si>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</si>
  <si>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</si>
  <si>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</si>
  <si>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</si>
  <si>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</si>
  <si>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</si>
  <si>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</si>
  <si>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</si>
  <si>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</si>
  <si>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</si>
  <si>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</si>
  <si>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</si>
  <si>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</si>
  <si>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</si>
  <si>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</si>
  <si>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</si>
  <si>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</si>
  <si>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</si>
  <si>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</si>
  <si>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</si>
  <si>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</si>
  <si>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</si>
  <si>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</si>
  <si>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</si>
  <si>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</si>
  <si>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</si>
  <si>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</si>
  <si>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</si>
  <si>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</si>
  <si>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</si>
  <si>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</si>
  <si>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</si>
  <si>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</si>
  <si>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</si>
  <si>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</si>
  <si>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</si>
  <si>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</si>
  <si>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</si>
  <si>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</si>
  <si>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</si>
  <si>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</si>
  <si>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</si>
  <si>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</si>
  <si>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</si>
  <si>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</si>
  <si>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</si>
  <si>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</si>
  <si>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</si>
  <si>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</si>
  <si>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</si>
  <si>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</si>
  <si>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</si>
  <si>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</si>
  <si>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</si>
  <si>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</si>
  <si>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</si>
  <si>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</si>
  <si>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</si>
  <si>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</si>
  <si>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</si>
  <si>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</si>
  <si>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</si>
  <si>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</si>
  <si>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</si>
  <si>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</si>
  <si>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</si>
  <si>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</si>
  <si>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</si>
  <si>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</si>
  <si>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</si>
  <si>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</si>
  <si>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</si>
  <si>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</si>
  <si>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</si>
  <si>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</si>
  <si>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</si>
  <si>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</si>
  <si>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</si>
  <si>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</si>
  <si>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</si>
  <si>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</si>
  <si>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</si>
  <si>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</si>
  <si>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</si>
  <si>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</si>
  <si>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</si>
  <si>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</si>
  <si>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</si>
  <si>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</si>
  <si>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</si>
  <si>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</si>
  <si>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</si>
  <si>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</si>
  <si>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</si>
  <si>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</si>
  <si>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</si>
  <si>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</si>
  <si>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</si>
  <si>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</si>
  <si>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</si>
  <si>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</si>
  <si>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</si>
  <si>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</si>
  <si>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</si>
  <si>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</si>
  <si>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</si>
  <si>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</si>
  <si>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</si>
  <si>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</si>
  <si>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</si>
  <si>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</si>
  <si>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</si>
  <si>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</si>
  <si>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</si>
  <si>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</si>
  <si>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</si>
  <si>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</si>
  <si>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</si>
  <si>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</si>
  <si>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</si>
  <si>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</si>
  <si>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</si>
  <si>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</si>
  <si>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</si>
  <si>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</si>
  <si>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</si>
  <si>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</si>
  <si>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</si>
  <si>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</si>
  <si>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</si>
  <si>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</si>
  <si>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</si>
  <si>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</si>
  <si>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</si>
  <si>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</si>
  <si>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</si>
  <si>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</si>
  <si>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</si>
  <si>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</si>
  <si>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</si>
  <si>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</si>
  <si>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</si>
  <si>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</si>
  <si>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</si>
  <si>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</si>
  <si>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</si>
  <si>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</si>
  <si>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</si>
  <si>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</si>
  <si>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</si>
  <si>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</si>
  <si>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</si>
  <si>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</si>
  <si>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</si>
  <si>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</si>
  <si>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</si>
  <si>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</si>
  <si>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</si>
  <si>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</si>
  <si>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</si>
  <si>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</si>
  <si>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</si>
  <si>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</si>
  <si>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</si>
  <si>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</si>
  <si>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</si>
  <si>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</si>
  <si>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</si>
  <si>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</si>
  <si>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</si>
  <si>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</si>
  <si>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</si>
  <si>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</si>
  <si>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</si>
  <si>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</si>
  <si>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</si>
  <si>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</si>
  <si>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</si>
  <si>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</si>
  <si>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</si>
  <si>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</si>
  <si>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</si>
  <si>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</si>
  <si>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</si>
  <si>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</si>
  <si>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</si>
  <si>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</si>
  <si>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</si>
  <si>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</si>
  <si>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</si>
  <si>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</si>
  <si>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</si>
  <si>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</si>
  <si>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</si>
  <si>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</si>
  <si>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</si>
  <si>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</si>
  <si>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</si>
  <si>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</si>
  <si>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</si>
  <si>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</si>
  <si>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</si>
  <si>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</si>
  <si>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</si>
  <si>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</si>
  <si>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</si>
  <si>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</si>
  <si>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</si>
  <si>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</si>
  <si>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</si>
  <si>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</si>
  <si>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</si>
  <si>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</si>
  <si>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</si>
  <si>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</si>
  <si>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</si>
  <si>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</si>
  <si>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</si>
  <si>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</si>
  <si>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</si>
  <si>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</si>
  <si>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</si>
  <si>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</si>
  <si>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</si>
  <si>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</si>
  <si>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</si>
  <si>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</si>
  <si>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</si>
  <si>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</si>
  <si>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</si>
  <si>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</si>
  <si>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</si>
  <si>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</si>
  <si>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</si>
  <si>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</si>
  <si>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</si>
  <si>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</si>
  <si>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</si>
  <si>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</si>
  <si>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</si>
  <si>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</si>
  <si>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</si>
  <si>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</si>
  <si>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</si>
  <si>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</si>
  <si>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</si>
  <si>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</si>
  <si>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</si>
  <si>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</si>
  <si>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</si>
  <si>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</si>
  <si>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</si>
  <si>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</si>
  <si>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</si>
  <si>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</si>
  <si>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</si>
  <si>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</si>
  <si>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</si>
  <si>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</si>
  <si>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</si>
  <si>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</si>
  <si>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</si>
  <si>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</si>
  <si>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</si>
  <si>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</si>
  <si>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</si>
  <si>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</si>
  <si>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</si>
  <si>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</si>
  <si>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</si>
  <si>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</si>
  <si>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</si>
  <si>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</si>
  <si>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</si>
  <si>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</si>
  <si>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</si>
  <si>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</si>
  <si>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</si>
  <si>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</si>
  <si>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</si>
  <si>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</si>
  <si>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</si>
  <si>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</si>
  <si>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</si>
  <si>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</si>
  <si>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</si>
  <si>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</si>
  <si>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</si>
  <si>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</si>
  <si>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</si>
  <si>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</si>
  <si>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</si>
  <si>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</si>
  <si>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</si>
  <si>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</si>
  <si>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</si>
  <si>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</si>
  <si>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</si>
  <si>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</si>
  <si>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</si>
  <si>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</si>
  <si>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</si>
  <si>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</si>
  <si>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</si>
  <si>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</si>
  <si>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</si>
  <si>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</si>
  <si>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</si>
  <si>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</si>
  <si>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</si>
  <si>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</si>
  <si>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</si>
  <si>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</si>
  <si>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</si>
  <si>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</si>
  <si>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</si>
  <si>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</si>
  <si>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</si>
  <si>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</si>
  <si>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</si>
  <si>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</si>
  <si>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</si>
  <si>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</si>
  <si>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</si>
  <si>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</si>
  <si>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</si>
  <si>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</si>
  <si>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</si>
  <si>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</si>
  <si>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</si>
  <si>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</si>
  <si>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</si>
  <si>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</si>
  <si>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</si>
  <si>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</si>
  <si>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</si>
  <si>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</si>
  <si>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</si>
  <si>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</si>
  <si>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</si>
  <si>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</si>
  <si>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</si>
  <si>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</si>
  <si>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</si>
  <si>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</si>
  <si>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</si>
  <si>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</si>
  <si>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</si>
  <si>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</si>
  <si>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</si>
  <si>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</si>
  <si>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</si>
  <si>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</si>
  <si>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</si>
  <si>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</si>
  <si>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</si>
  <si>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</si>
  <si>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</si>
  <si>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</si>
  <si>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</si>
  <si>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</si>
  <si>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</si>
  <si>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</si>
  <si>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</si>
  <si>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</si>
  <si>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</si>
  <si>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</si>
  <si>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</si>
  <si>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</si>
  <si>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</si>
  <si>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</si>
  <si>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</si>
  <si>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</si>
  <si>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</si>
  <si>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</si>
  <si>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</si>
  <si>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</si>
  <si>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</si>
  <si>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</si>
  <si>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</si>
  <si>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</si>
  <si>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</si>
  <si>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</si>
  <si>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</si>
  <si>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</si>
  <si>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</si>
  <si>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</si>
  <si>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</si>
  <si>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</si>
  <si>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</si>
  <si>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</si>
  <si>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</si>
  <si>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</si>
  <si>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</si>
  <si>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</si>
  <si>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</si>
  <si>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</si>
  <si>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</si>
  <si>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</si>
  <si>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</si>
  <si>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</si>
  <si>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</si>
  <si>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</si>
  <si>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</si>
  <si>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</si>
  <si>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</si>
  <si>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</si>
  <si>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</si>
  <si>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</si>
  <si>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</si>
  <si>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</si>
  <si>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</si>
  <si>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</si>
  <si>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</si>
  <si>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</si>
  <si>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</si>
  <si>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</si>
  <si>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</si>
  <si>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</si>
  <si>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</si>
  <si>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</si>
  <si>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</si>
  <si>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</si>
  <si>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</si>
  <si>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</si>
  <si>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</si>
  <si>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</si>
  <si>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</si>
  <si>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</si>
  <si>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</si>
  <si>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</si>
  <si>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</si>
  <si>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</si>
  <si>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</si>
  <si>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</si>
  <si>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</si>
  <si>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</si>
  <si>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</si>
  <si>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</si>
  <si>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</si>
  <si>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</si>
  <si>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</si>
  <si>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</si>
  <si>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</si>
  <si>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</si>
  <si>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</si>
  <si>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</si>
  <si>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</si>
  <si>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</si>
  <si>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</si>
  <si>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</si>
  <si>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</si>
  <si>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</si>
  <si>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</si>
  <si>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</si>
  <si>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</si>
  <si>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</si>
  <si>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</si>
  <si>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</si>
  <si>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</si>
  <si>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</si>
  <si>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</si>
  <si>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</si>
  <si>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</si>
  <si>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</si>
  <si>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</si>
  <si>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</si>
  <si>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</si>
  <si>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</si>
  <si>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</si>
  <si>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</si>
  <si>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</si>
  <si>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</si>
  <si>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</si>
  <si>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</si>
  <si>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</si>
  <si>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</si>
  <si>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</si>
  <si>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</si>
  <si>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</si>
  <si>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</si>
  <si>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</si>
  <si>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</si>
  <si>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</si>
  <si>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</si>
  <si>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</si>
  <si>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</si>
  <si>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</si>
  <si>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</si>
  <si>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</si>
  <si>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</si>
  <si>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</si>
  <si>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</si>
  <si>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</si>
  <si>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</si>
  <si>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</si>
  <si>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</si>
  <si>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</si>
  <si>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</si>
  <si>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</si>
  <si>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</si>
  <si>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</si>
  <si>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</si>
  <si>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</si>
  <si>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</si>
  <si>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</si>
  <si>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</si>
  <si>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</si>
  <si>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</si>
  <si>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</si>
  <si>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</si>
  <si>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</si>
  <si>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</si>
  <si>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</si>
  <si>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</si>
  <si>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</si>
  <si>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</si>
  <si>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</si>
  <si>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</si>
  <si>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</si>
  <si>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</si>
  <si>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</si>
  <si>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</si>
  <si>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</si>
  <si>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</si>
  <si>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</si>
  <si>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</si>
  <si>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</si>
  <si>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</si>
  <si>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</si>
  <si>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</si>
  <si>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</si>
  <si>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</si>
  <si>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</si>
  <si>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</si>
  <si>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</si>
  <si>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</si>
  <si>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</si>
  <si>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</si>
  <si>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</si>
  <si>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</si>
  <si>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</si>
  <si>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</si>
  <si>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</si>
  <si>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</si>
  <si>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</si>
  <si>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</si>
  <si>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</si>
  <si>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</si>
  <si>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</si>
  <si>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</si>
  <si>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</si>
  <si>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</si>
  <si>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</si>
  <si>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</si>
  <si>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</si>
  <si>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</si>
  <si>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</si>
  <si>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</si>
  <si>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</si>
  <si>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</si>
  <si>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</si>
  <si>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</si>
  <si>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</si>
  <si>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</si>
  <si>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</si>
  <si>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</si>
  <si>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</si>
  <si>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</si>
  <si>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</si>
  <si>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</si>
  <si>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</si>
  <si>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</si>
  <si>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</si>
  <si>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</si>
  <si>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</si>
  <si>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</si>
  <si>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</si>
  <si>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</si>
  <si>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</si>
  <si>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</si>
  <si>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</si>
  <si>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</si>
  <si>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</si>
  <si>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</si>
  <si>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</si>
  <si>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</si>
  <si>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</si>
  <si>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</si>
  <si>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</si>
  <si>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</si>
  <si>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</si>
  <si>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</si>
  <si>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</si>
  <si>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</si>
  <si>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</si>
  <si>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</si>
  <si>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</si>
  <si>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</si>
  <si>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</si>
  <si>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</si>
  <si>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</si>
  <si>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</si>
  <si>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</si>
  <si>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</si>
  <si>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</si>
  <si>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</si>
  <si>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</si>
  <si>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</si>
  <si>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</si>
  <si>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</si>
  <si>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</si>
  <si>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</si>
  <si>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</si>
  <si>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</si>
  <si>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</si>
  <si>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</si>
  <si>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</si>
  <si>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</si>
  <si>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</si>
  <si>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</si>
  <si>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</si>
  <si>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</si>
  <si>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</si>
  <si>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</si>
  <si>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</si>
  <si>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</si>
  <si>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</si>
  <si>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</si>
  <si>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</si>
  <si>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</si>
  <si>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</si>
  <si>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</si>
  <si>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</si>
  <si>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</si>
  <si>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</si>
  <si>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</si>
  <si>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</si>
  <si>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</si>
  <si>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</si>
  <si>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</si>
  <si>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</si>
  <si>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</si>
  <si>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</si>
  <si>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</si>
  <si>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</si>
  <si>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</si>
  <si>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</si>
  <si>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</si>
  <si>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</si>
  <si>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</si>
  <si>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</si>
  <si>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</si>
  <si>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</si>
  <si>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</si>
  <si>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</si>
  <si>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</si>
  <si>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</si>
  <si>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</si>
  <si>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</si>
  <si>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</si>
  <si>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</si>
  <si>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</si>
  <si>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</si>
  <si>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</si>
  <si>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</si>
  <si>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</si>
  <si>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</si>
  <si>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</si>
  <si>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</si>
  <si>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</si>
  <si>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</si>
  <si>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</si>
  <si>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</si>
  <si>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</si>
  <si>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</si>
  <si>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</si>
  <si>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</si>
  <si>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</si>
  <si>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</si>
  <si>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</si>
  <si>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</si>
  <si>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</si>
  <si>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</si>
  <si>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</si>
  <si>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</si>
  <si>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</si>
  <si>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</si>
  <si>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</si>
  <si>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</si>
  <si>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</si>
  <si>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</si>
  <si>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</si>
  <si>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</si>
  <si>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</si>
  <si>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</si>
  <si>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</si>
  <si>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</si>
  <si>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</si>
  <si>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</si>
  <si>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</si>
  <si>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</si>
  <si>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</si>
  <si>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</si>
  <si>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</si>
  <si>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</si>
  <si>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</si>
  <si>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</si>
  <si>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</si>
  <si>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</si>
  <si>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</si>
  <si>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</si>
  <si>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</si>
  <si>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</si>
  <si>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</si>
  <si>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</si>
  <si>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</si>
  <si>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</si>
  <si>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</si>
  <si>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</si>
  <si>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</si>
  <si>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</si>
  <si>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</si>
  <si>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</si>
  <si>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</si>
  <si>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</si>
  <si>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</si>
  <si>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</si>
  <si>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</si>
  <si>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</si>
  <si>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</si>
  <si>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</si>
  <si>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</si>
  <si>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</si>
  <si>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</si>
  <si>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</si>
  <si>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</si>
  <si>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</si>
  <si>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</si>
  <si>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</si>
  <si>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</si>
  <si>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</si>
  <si>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</si>
  <si>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</si>
  <si>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</si>
  <si>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</si>
  <si>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</si>
  <si>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</si>
  <si>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</si>
  <si>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</si>
  <si>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</si>
  <si>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</si>
  <si>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</si>
  <si>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</si>
  <si>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</si>
  <si>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</si>
  <si>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</si>
  <si>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</si>
  <si>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</si>
  <si>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</si>
  <si>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</si>
  <si>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</si>
  <si>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</si>
  <si>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</si>
  <si>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</si>
  <si>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</si>
  <si>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</si>
  <si>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</si>
  <si>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</si>
  <si>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</si>
  <si>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</si>
  <si>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</si>
  <si>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</si>
  <si>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</si>
  <si>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</si>
  <si>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</si>
  <si>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</si>
  <si>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</si>
  <si>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</si>
  <si>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</si>
  <si>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</si>
  <si>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</si>
  <si>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</si>
  <si>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</si>
  <si>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</si>
  <si>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</si>
  <si>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</si>
  <si>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</si>
  <si>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</si>
  <si>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</si>
  <si>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</si>
  <si>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</si>
  <si>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</si>
  <si>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</si>
  <si>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</si>
  <si>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</si>
  <si>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</si>
  <si>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</si>
  <si>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</si>
  <si>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</si>
  <si>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</si>
  <si>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</si>
  <si>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</si>
  <si>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</si>
  <si>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</si>
  <si>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</si>
  <si>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</si>
  <si>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</si>
  <si>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</si>
  <si>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</si>
  <si>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</si>
  <si>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</si>
  <si>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</si>
  <si>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</si>
  <si>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</si>
  <si>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</si>
  <si>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</si>
  <si>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</si>
  <si>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</si>
  <si>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</si>
  <si>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</si>
  <si>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</si>
  <si>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</si>
  <si>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</si>
  <si>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</si>
  <si>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</si>
  <si>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</si>
  <si>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</si>
  <si>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</si>
  <si>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</si>
  <si>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</si>
  <si>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</si>
  <si>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</si>
  <si>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</si>
  <si>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</si>
  <si>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</si>
  <si>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</si>
  <si>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</si>
  <si>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</si>
  <si>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</si>
  <si>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</si>
  <si>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</si>
  <si>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</si>
  <si>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</si>
  <si>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</si>
  <si>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</si>
  <si>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</si>
  <si>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</si>
  <si>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</si>
  <si>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</si>
  <si>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</si>
  <si>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</si>
  <si>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</si>
  <si>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</si>
  <si>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</si>
  <si>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</si>
  <si>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</si>
  <si>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</si>
  <si>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</si>
  <si>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</si>
  <si>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</si>
  <si>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</si>
  <si>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</si>
  <si>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</si>
  <si>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</si>
  <si>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</si>
  <si>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</si>
  <si>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</si>
  <si>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</si>
  <si>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</si>
  <si>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</si>
  <si>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</si>
  <si>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</si>
  <si>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</si>
  <si>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</si>
  <si>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</si>
  <si>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</si>
  <si>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</si>
  <si>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</si>
  <si>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</si>
  <si>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</si>
  <si>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</si>
  <si>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</si>
  <si>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</si>
  <si>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</si>
  <si>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</si>
  <si>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</si>
  <si>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</si>
  <si>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</si>
  <si>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</si>
  <si>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</si>
  <si>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</si>
  <si>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</si>
  <si>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</si>
  <si>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</si>
  <si>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</si>
  <si>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</si>
  <si>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</si>
  <si>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</si>
  <si>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</si>
  <si>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</si>
  <si>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</si>
  <si>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</si>
  <si>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</si>
  <si>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</si>
  <si>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</si>
  <si>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</si>
  <si>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</si>
  <si>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</si>
  <si>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</si>
  <si>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</si>
  <si>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</si>
  <si>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</si>
  <si>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</si>
  <si>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</si>
  <si>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</si>
  <si>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</si>
  <si>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</si>
  <si>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</si>
  <si>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</si>
  <si>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</si>
  <si>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</si>
  <si>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</si>
  <si>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</si>
  <si>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</si>
  <si>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</si>
  <si>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</si>
  <si>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</si>
  <si>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</si>
  <si>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</si>
  <si>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</si>
  <si>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</si>
  <si>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</si>
  <si>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</si>
  <si>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</si>
  <si>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</si>
  <si>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</si>
  <si>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</si>
  <si>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</si>
  <si>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</si>
  <si>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</si>
  <si>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</si>
  <si>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</si>
  <si>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</si>
  <si>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</si>
  <si>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</si>
  <si>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</si>
  <si>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</si>
  <si>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</si>
  <si>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</si>
  <si>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</si>
  <si>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</si>
  <si>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</si>
  <si>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</si>
  <si>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</si>
  <si>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</si>
  <si>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</si>
  <si>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</si>
  <si>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</si>
  <si>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</si>
  <si>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</si>
  <si>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</si>
  <si>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</si>
  <si>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</si>
  <si>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</si>
  <si>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</si>
  <si>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</si>
  <si>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</si>
  <si>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</si>
  <si>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</si>
  <si>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</si>
  <si>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</si>
  <si>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</si>
  <si>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</si>
  <si>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</si>
  <si>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</si>
  <si>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</si>
  <si>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</si>
  <si>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</si>
  <si>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</si>
  <si>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</si>
  <si>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</si>
  <si>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</si>
  <si>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</si>
  <si>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</si>
  <si>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</si>
  <si>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</si>
  <si>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</si>
  <si>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</si>
  <si>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</si>
  <si>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</si>
  <si>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</si>
  <si>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</si>
  <si>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</si>
  <si>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</si>
  <si>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</si>
  <si>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</si>
  <si>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</si>
  <si>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</si>
  <si>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</si>
  <si>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</si>
  <si>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</si>
  <si>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</si>
  <si>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</si>
  <si>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</si>
  <si>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</si>
  <si>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</si>
  <si>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</si>
  <si>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</si>
  <si>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</si>
  <si>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</si>
  <si>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</si>
  <si>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</si>
  <si>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</si>
  <si>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</si>
  <si>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</si>
  <si>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</si>
  <si>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</si>
  <si>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</si>
  <si>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</si>
  <si>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</si>
  <si>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</si>
  <si>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</si>
  <si>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</si>
  <si>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</si>
  <si>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</si>
  <si>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</si>
  <si>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</si>
  <si>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</si>
  <si>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</si>
  <si>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</si>
  <si>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</si>
  <si>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</si>
  <si>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</si>
  <si>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</si>
  <si>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</si>
  <si>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</si>
  <si>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</si>
  <si>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</si>
  <si>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</si>
  <si>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</si>
  <si>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</si>
  <si>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</si>
  <si>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</si>
  <si>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</si>
  <si>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</si>
  <si>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</si>
  <si>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</si>
  <si>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</si>
  <si>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</si>
  <si>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</si>
  <si>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</si>
  <si>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</si>
  <si>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</si>
  <si>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</si>
  <si>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</si>
  <si>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</si>
  <si>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</si>
  <si>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</si>
  <si>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</si>
  <si>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</si>
  <si>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</si>
  <si>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</si>
  <si>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</si>
  <si>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</si>
  <si>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</si>
  <si>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</si>
  <si>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</si>
  <si>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</si>
  <si>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</si>
  <si>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</si>
  <si>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</si>
  <si>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</si>
  <si>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</si>
  <si>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</si>
  <si>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</si>
  <si>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</si>
  <si>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</si>
  <si>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</si>
  <si>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</si>
  <si>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</si>
  <si>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</si>
  <si>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</si>
  <si>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</si>
  <si>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</si>
  <si>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</si>
  <si>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</si>
  <si>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</si>
  <si>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</si>
  <si>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</si>
  <si>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</si>
  <si>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</si>
  <si>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</si>
  <si>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</si>
  <si>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</si>
  <si>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</si>
  <si>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</si>
  <si>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</si>
  <si>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</si>
  <si>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</si>
  <si>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</si>
  <si>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</si>
  <si>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</si>
  <si>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</si>
  <si>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</si>
  <si>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</si>
  <si>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</si>
  <si>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</si>
  <si>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</si>
  <si>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</si>
  <si>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</si>
  <si>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</si>
  <si>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</si>
  <si>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</si>
  <si>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</si>
  <si>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</si>
  <si>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</si>
  <si>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</si>
  <si>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</si>
  <si>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</si>
  <si>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</si>
  <si>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</si>
  <si>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</si>
  <si>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</si>
  <si>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</si>
  <si>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</si>
  <si>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</si>
  <si>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</si>
  <si>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</si>
  <si>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</si>
  <si>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</si>
  <si>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</si>
  <si>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</si>
  <si>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</si>
  <si>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</si>
  <si>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</si>
  <si>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</si>
  <si>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</si>
  <si>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</si>
  <si>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</si>
  <si>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</si>
  <si>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</si>
  <si>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</si>
  <si>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</si>
  <si>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</si>
  <si>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</si>
  <si>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</si>
  <si>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</si>
  <si>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</si>
  <si>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</si>
  <si>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</si>
  <si>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</si>
  <si>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</si>
  <si>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</si>
  <si>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</si>
  <si>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</si>
  <si>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</si>
  <si>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</si>
  <si>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</si>
  <si>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</si>
  <si>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</si>
  <si>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</si>
  <si>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</si>
  <si>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</si>
  <si>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</si>
  <si>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</si>
  <si>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</si>
  <si>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</si>
  <si>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</si>
  <si>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</si>
  <si>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</si>
  <si>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</si>
  <si>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</si>
  <si>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</si>
  <si>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</si>
  <si>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</si>
  <si>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</si>
  <si>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</si>
  <si>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</si>
  <si>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</si>
  <si>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</si>
  <si>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</si>
  <si>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</si>
  <si>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</si>
  <si>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</si>
  <si>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</si>
  <si>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</si>
  <si>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</si>
  <si>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</si>
  <si>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</si>
  <si>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</si>
  <si>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</si>
  <si>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</si>
  <si>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</si>
  <si>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</si>
  <si>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</si>
  <si>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</si>
  <si>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</si>
  <si>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</si>
  <si>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</si>
  <si>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</si>
  <si>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</si>
  <si>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</si>
  <si>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</si>
  <si>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</si>
  <si>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</si>
  <si>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</si>
  <si>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</si>
  <si>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</si>
  <si>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</si>
  <si>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</si>
  <si>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</si>
  <si>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</si>
  <si>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</si>
  <si>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</si>
  <si>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</si>
  <si>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</si>
  <si>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</si>
  <si>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</si>
  <si>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</si>
  <si>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</si>
  <si>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</si>
  <si>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</si>
  <si>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</si>
  <si>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</si>
  <si>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</si>
  <si>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</si>
  <si>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</si>
  <si>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</si>
  <si>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</si>
  <si>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</si>
  <si>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</si>
  <si>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</si>
  <si>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</si>
  <si>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</si>
  <si>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</si>
  <si>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</si>
  <si>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</si>
  <si>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</si>
  <si>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</si>
  <si>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</si>
  <si>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</si>
  <si>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</si>
  <si>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</si>
  <si>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</si>
  <si>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</si>
  <si>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</si>
  <si>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</si>
  <si>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</si>
  <si>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</si>
  <si>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</si>
  <si>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</si>
  <si>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</si>
  <si>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</si>
  <si>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</si>
  <si>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</si>
  <si>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</si>
  <si>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</si>
  <si>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</si>
  <si>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</si>
  <si>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</si>
  <si>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</si>
  <si>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</si>
  <si>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</si>
  <si>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</si>
  <si>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</si>
  <si>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</si>
  <si>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</si>
  <si>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</si>
  <si>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</si>
  <si>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</si>
  <si>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</si>
  <si>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</si>
  <si>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TT-20251117-00828 / no PCM</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</si>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</sst>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0" fontId="7" fillId="20" borderId="0" xfId="0" applyFont="1" applyFill="1" applyBorder="1" applyAlignment="1">
      <alignment horizontal="center" wrapText="1"/>
    </xf>
    <xf numFmtId="0" fontId="7" fillId="20" borderId="18" xfId="0" applyFont="1" applyFill="1" applyBorder="1" applyAlignment="1">
      <alignment horizontal="center"/>
    </xf>
    <xf numFmtId="0" fontId="8" fillId="20" borderId="8" xfId="0" applyFont="1" applyFill="1" applyBorder="1" applyAlignment="1">
      <alignment horizontal="center" wrapText="1"/>
    </xf>
    <xf numFmtId="0" fontId="8" fillId="20" borderId="8" xfId="0" applyFont="1" applyFill="1" applyBorder="1" applyAlignment="1">
      <alignment horizontal="center"/>
    </xf>
    <xf numFmtId="164" fontId="26" fillId="10" borderId="10" xfId="0" applyNumberFormat="1" applyFont="1" applyFill="1" applyBorder="1" applyAlignment="1">
      <alignment horizontal="center" vertic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315.61846250000235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45978.566888425928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45978.566888425928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45978.566888425928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45978.566888425928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45978.566888425928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45978.566888425928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45978.566888425928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45978.566888425928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45978.566888425928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45978.566888425928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45978.566888425928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45978.566888425928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45978.566888425928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45978.566888425928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45978.566888425928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45978.566888425928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45978.566888425928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45978.566888425928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45978.566888425928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45978.566888425928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45978.566888425928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45978.566888425928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45978.566888425928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45978.566888425928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45978.566888425928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45978.566888425928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45978.566888425928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45978.566888425928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45978.566888425928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45978.566888425928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45978.566888425928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45978.566888425928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45978.566888425928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45978.566888425928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45978.566888425928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45978.566888425928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45978.566888425928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45978.566888425928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45978.566888425928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45978.566888425928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45978.566888425928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45978.566888425928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45978.566888425928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45978.566888425928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45978.566888425928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45978.566888425928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45978.566888425928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45978.566888425928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45978.566888425928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45978.566888425928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45978.566888425928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45978.566888425928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45978.566888425928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45978.566888425928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45978.566888425928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45978.566888425928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45978.566888425928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45978.566888425928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45978.566888425928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45978.566888425928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45978.566888425928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45978.566888425928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45978.566888425928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45978.566888425928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45978.566888425928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45978.566888425928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45978.566888425928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45978.566888425928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45978.566888425928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45978.566888425928</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45978.566888425928</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45978.566888425928</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153.56705046296702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2.1305458333372371</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25138</v>
      </c>
      <c r="E5" s="102" t="s">
        <v>39021</v>
      </c>
      <c r="F5" s="103"/>
      <c r="G5" s="104">
        <f ca="1">IFERROR(NOW()-F5,"-")</f>
        <v>45978.566888425928</v>
      </c>
      <c r="H5" s="103">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45978.566888425928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45978.566888425928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45978.566888425928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45978.566888425928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45978.566888425928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45978.566888425928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45978.566888425928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45978.566888425928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45978.566888425928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45978.566888425928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45978.566888425928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45978.566888425928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45978.566888425928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45978.566888425928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45978.566888425928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45978.566888425928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45978.566888425928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45978.566888425928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45978.566888425928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45978.566888425928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45978.566888425928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45978.566888425928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45978.566888425928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45978.566888425928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45978.566888425928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45978.566888425928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45978.566888425928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45978.566888425928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45978.566888425928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45978.566888425928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45978.566888425928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45978.566888425928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45978.566888425928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45978.566888425928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45978.566888425928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45978.566888425928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45978.566888425928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45978.566888425928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45978.566888425928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45978.566888425928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45978.566888425928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45978.566888425928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45978.566888425928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45978.566888425928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45978.566888425928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45978.566888425928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45978.566888425928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45978.566888425928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45978.566888425928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45978.566888425928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45978.566888425928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45978.566888425928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45978.566888425928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45978.566888425928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45978.566888425928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45978.566888425928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45978.566888425928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45978.566888425928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45978.566888425928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45978.566888425928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45978.566888425928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45978.566888425928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45978.566888425928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45978.566888425928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45978.566888425928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45978.566888425928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45978.566888425928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45978.566888425928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45978.566888425928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45978.566888425928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45978.566888425928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45978.566888425928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45978.566888425928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45978.566888425928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45978.566888425928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45978.566888425928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45978.566888425928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45978.566888425928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45978.566888425928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45978.566888425928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45978.566888425928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45978.566888425928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45978.566888425928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45978.566888425928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45978.566888425928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45978.566888425928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45978.566888425928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45978.566888425928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45978.566888425928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45978.566888425928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45978.566888425928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45978.566888425928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45978.566888425928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45978.566888425928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45978.566888425928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45978.566888425928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45978.566888425928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45978.566888425928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45978.566888425928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45978.566888425928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45978.566888425928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45978.566888425928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45978.566888425928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45978.566888425928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45978.566888425928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45978.566888425928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45978.566888425928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45978.566888425928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45978.566888425928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45978.566888425928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45978.566888425928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45978.566888425928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45978.566888425928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45978.566888425928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45978.566888425928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45978.566888425928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45978.566888425928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45978.566888425928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45978.566888425928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45978.566888425928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45978.566888425928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45978.566888425928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45978.566888425928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45978.566888425928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45978.566888425928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45978.566888425928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45978.566888425928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45978.566888425928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45978.566888425928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45978.566888425928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45978.566888425928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45978.566888425928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45978.566888425928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45978.566888425928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45978.566888425928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45978.566888425928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45978.566888425928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45978.566888425928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45978.566888425928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45978.566888425928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45978.566888425928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45978.566888425928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45978.566888425928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45978.566888425928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45978.566888425928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45978.566888425928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45978.566888425928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45978.566888425928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45978.566888425928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45978.566888425928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45978.566888425928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45978.566888425928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45978.566888425928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45978.566888425928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45978.566888425928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45978.566888425928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45978.566888425928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45978.566888425928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45978.566888425928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45978.566888425928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45978.566888425928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45978.566888425928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45978.566888425928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45978.566888425928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45978.566888425928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45978.566888425928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45978.566888425928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45978.566888425928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45978.566888425928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45978.566888425928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45978.566888425928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45978.566888425928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45978.566888425928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45978.566888425928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45978.566888425928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45978.566888425928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45978.566888425928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45978.566888425928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45978.566888425928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45978.566888425928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45978.566888425928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45978.566888425928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45978.566888425928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45978.566888425928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45978.566888425928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45978.566888425928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45978.566888425928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45978.566888425928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45978.566888425928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45978.566888425928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45978.566888425928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45978.566888425928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45978.566888425928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45978.566888425928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45978.566888425928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45978.566888425928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45978.566888425928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45978.566888425928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45978.566888425928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45978.566888425928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45978.566888425928</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45978.566888425928</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45978.566888425928</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45978.566888425928</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45978.566888425928</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tabSelected="1" workbookViewId="0">
      <selection activeCell="K14" sqref="K1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5" t="s">
        <v>39016</v>
      </c>
      <c r="I1" s="146" t="s">
        <v>39017</v>
      </c>
      <c r="J1" s="146" t="s">
        <v>39018</v>
      </c>
      <c r="K1" s="60" t="s">
        <v>39019</v>
      </c>
      <c r="L1" s="27" t="s">
        <v>8</v>
      </c>
      <c r="M1" s="28"/>
    </row>
    <row r="2" spans="1:13" s="98" customFormat="1" ht="15" customHeight="1">
      <c r="A2" s="85" t="s">
        <v>39109</v>
      </c>
      <c r="B2" s="61" t="str">
        <f>IFERROR(VLOOKUP(D2,DB!A:K,11,0),"")</f>
        <v>R3</v>
      </c>
      <c r="C2" s="61">
        <v>1</v>
      </c>
      <c r="D2" s="61" t="s">
        <v>20070</v>
      </c>
      <c r="E2" s="61" t="s">
        <v>39021</v>
      </c>
      <c r="F2" s="138"/>
      <c r="G2" s="143">
        <f ca="1">IFERROR(NOW()-F2,"-")</f>
        <v>45978.566888425928</v>
      </c>
      <c r="H2" s="138">
        <v>45978.49459490741</v>
      </c>
      <c r="I2" s="85" t="str">
        <f>IFERROR(VLOOKUP(D2,DB!A:F,6,0),"")</f>
        <v>SCECO</v>
      </c>
      <c r="J2" s="61" t="str">
        <f>IFERROR(VLOOKUP(D2,DB!A:G,7,0),"")</f>
        <v>Weak</v>
      </c>
      <c r="K2" s="144"/>
      <c r="L2" s="137" t="str">
        <f>IFERROR(VLOOKUP(D2,DB!A:I,9,0),"")</f>
        <v>Latis</v>
      </c>
    </row>
    <row r="3" spans="1:13" ht="15" customHeight="1">
      <c r="A3" s="85" t="s">
        <v>39110</v>
      </c>
      <c r="B3" s="85" t="s">
        <v>89</v>
      </c>
      <c r="C3" s="85">
        <v>1</v>
      </c>
      <c r="D3" s="85" t="s">
        <v>19393</v>
      </c>
      <c r="E3" s="85" t="s">
        <v>39021</v>
      </c>
      <c r="F3" s="138">
        <v>45978.559201388889</v>
      </c>
      <c r="G3" s="143">
        <v>4.5717592592592589E-3</v>
      </c>
      <c r="H3" s="138">
        <v>45978.554155092592</v>
      </c>
      <c r="I3" s="141" t="s">
        <v>22</v>
      </c>
      <c r="J3" s="142" t="s">
        <v>60</v>
      </c>
      <c r="K3" s="139"/>
      <c r="L3" s="140" t="s">
        <v>8145</v>
      </c>
    </row>
    <row r="4" spans="1:13" ht="15" customHeight="1">
      <c r="A4" s="19"/>
      <c r="B4" s="61" t="str">
        <f>IFERROR(VLOOKUP(D4,DB!A:K,11,0),"")</f>
        <v/>
      </c>
      <c r="C4" s="18"/>
      <c r="D4" s="18"/>
      <c r="E4" s="18"/>
      <c r="F4" s="20"/>
      <c r="G4" s="21">
        <f t="shared" ref="G3:G16" ca="1" si="0">IFERROR(NOW()-F4,"-")</f>
        <v>45978.566888425928</v>
      </c>
      <c r="H4" s="147"/>
      <c r="I4" s="148" t="str">
        <f>IFERROR(VLOOKUP(D4,DB!A:F,6,0),"")</f>
        <v/>
      </c>
      <c r="J4" s="149" t="str">
        <f>IFERROR(VLOOKUP(D4,DB!A:G,7,0),"")</f>
        <v/>
      </c>
      <c r="K4" s="45"/>
      <c r="L4" s="23" t="str">
        <f>IFERROR(VLOOKUP(D4,DB!A:I,9,0),"")</f>
        <v/>
      </c>
    </row>
    <row r="5" spans="1:13" ht="15" customHeight="1">
      <c r="A5" s="19"/>
      <c r="B5" s="61" t="str">
        <f>IFERROR(VLOOKUP(D5,DB!A:K,11,0),"")</f>
        <v/>
      </c>
      <c r="C5" s="18"/>
      <c r="D5" s="18"/>
      <c r="E5" s="18"/>
      <c r="F5" s="20"/>
      <c r="G5" s="21">
        <f t="shared" ca="1" si="0"/>
        <v>45978.566888425928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45978.566888425928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45978.566888425928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45978.566888425928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45978.566888425928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45978.566888425928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45978.566888425928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45978.566888425928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45978.566888425928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45978.566888425928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45978.566888425928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45978.566888425928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45978.566888425928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45978.566888425928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45978.566888425928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45978.566888425928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45978.566888425928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45978.566888425928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45978.566888425928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45978.566888425928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45978.566888425928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45978.566888425928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45978.566888425928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45978.566888425928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45978.566888425928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45978.566888425928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45978.566888425928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45978.566888425928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45978.566888425928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45978.566888425928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45978.566888425928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45978.566888425928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45978.566888425928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45978.566888425928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45978.566888425928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45978.566888425928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45978.566888425928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45978.566888425928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45978.566888425928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45978.566888425928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45978.566888425928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45978.566888425928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45978.566888425928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45978.566888425928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45978.566888425928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45978.566888425928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45978.566888425928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45978.566888425928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45978.566888425928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45978.566888425928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45978.566888425928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45978.566888425928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45978.566888425928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45978.566888425928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45978.566888425928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45978.566888425928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45978.566888425928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45978.566888425928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45978.566888425928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45978.566888425928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45978.566888425928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45978.566888425928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45978.566888425928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45978.566888425928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45978.566888425928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45978.566888425928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45978.566888425928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45978.566888425928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45978.566888425928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45978.566888425928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45978.566888425928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45978.566888425928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45978.566888425928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45978.566888425928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45978.566888425928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45978.566888425928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45978.566888425928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45978.566888425928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45978.566888425928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45978.566888425928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45978.566888425928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45978.566888425928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45978.566888425928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45978.566888425928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45978.566888425928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45978.566888425928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45978.566888425928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45978.566888425928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45978.566888425928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45978.566888425928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45978.566888425928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45978.566888425928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45978.566888425928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45978.566888425928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45978.566888425928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45978.566888425928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45978.566888425928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45978.566888425928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45978.566888425928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45978.566888425928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45978.566888425928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45978.566888425928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45978.566888425928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45978.566888425928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45978.566888425928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45978.566888425928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45978.566888425928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45978.566888425928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45978.566888425928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45978.566888425928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45978.566888425928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45978.566888425928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45978.566888425928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45978.566888425928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45978.566888425928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45978.566888425928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45978.566888425928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45978.566888425928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45978.566888425928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45978.566888425928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45978.566888425928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45978.566888425928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45978.566888425928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45978.566888425928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45978.566888425928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45978.566888425928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45978.566888425928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45978.566888425928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45978.566888425928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45978.566888425928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45978.566888425928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45978.566888425928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45978.566888425928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45978.566888425928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45978.566888425928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45978.566888425928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45978.566888425928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45978.566888425928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45978.566888425928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45978.566888425928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45978.566888425928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45978.566888425928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45978.566888425928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45978.566888425928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45978.566888425928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45978.566888425928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45978.566888425928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45978.566888425928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45978.566888425928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45978.566888425928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45978.566888425928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45978.566888425928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45978.566888425928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45978.566888425928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45978.566888425928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45978.566888425928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45978.566888425928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45978.566888425928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45978.566888425928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45978.566888425928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45978.566888425928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45978.566888425928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45978.566888425928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45978.566888425928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45978.566888425928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45978.566888425928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45978.566888425928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45978.566888425928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45978.566888425928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45978.566888425928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45978.566888425928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45978.566888425928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45978.566888425928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45978.566888425928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45978.566888425928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45978.566888425928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45978.566888425928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45978.566888425928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45978.566888425928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45978.566888425928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45978.566888425928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45978.566888425928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45978.566888425928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45978.566888425928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45978.566888425928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45978.566888425928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45978.566888425928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45978.566888425928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45978.566888425928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45978.566888425928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45978.566888425928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45978.566888425928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45978.566888425928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45978.566888425928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45978.566888425928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45978.566888425928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45978.566888425928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45978.566888425928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45978.566888425928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45978.566888425928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45978.566888425928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45978.566888425928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45978.566888425928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45978.566888425928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45978.566888425928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45978.566888425928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45978.566888425928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45978.566888425928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45978.566888425928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45978.566888425928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45978.566888425928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45978.566888425928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45978.566888425928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45978.566888425928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45978.566888425928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45978.566888425928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45978.566888425928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45978.566888425928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45978.566888425928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45978.566888425928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45978.566888425928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45978.566888425928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45978.566888425928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45978.566888425928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45978.566888425928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45978.566888425928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45978.566888425928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45978.566888425928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45978.566888425928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45978.566888425928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45978.566888425928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45978.566888425928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45978.566888425928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45978.566888425928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45978.566888425928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45978.566888425928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45978.566888425928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45978.566888425928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45978.566888425928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45978.566888425928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45978.566888425928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45978.566888425928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45978.566888425928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45978.566888425928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45978.566888425928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45978.566888425928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45978.566888425928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45978.566888425928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45978.566888425928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45978.566888425928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45978.566888425928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45978.566888425928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45978.566888425928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45978.566888425928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45978.566888425928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45978.566888425928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45978.566888425928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45978.566888425928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45978.566888425928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45978.566888425928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45978.566888425928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45978.566888425928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45978.566888425928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45978.566888425928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45978.566888425928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45978.566888425928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45978.566888425928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45978.566888425928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45978.566888425928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45978.566888425928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45978.566888425928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45978.566888425928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45978.566888425928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45978.566888425928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45978.566888425928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45978.566888425928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45978.566888425928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45978.566888425928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45978.566888425928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45978.566888425928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45978.566888425928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45978.566888425928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45978.566888425928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45978.566888425928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45978.566888425928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45978.566888425928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45978.566888425928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45978.566888425928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45978.566888425928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45978.566888425928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45978.566888425928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45978.566888425928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45978.566888425928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45978.566888425928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45978.566888425928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45978.566888425928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45978.566888425928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45978.566888425928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45978.566888425928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45978.566888425928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45978.566888425928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45978.566888425928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45978.566888425928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45978.566888425928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45978.566888425928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45978.566888425928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45978.566888425928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45978.566888425928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45978.566888425928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45978.566888425928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45978.566888425928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45978.566888425928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45978.566888425928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45978.566888425928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45978.566888425928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45978.566888425928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45978.566888425928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45978.566888425928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45978.566888425928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45978.566888425928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45978.566888425928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45978.566888425928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45978.566888425928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45978.566888425928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45978.566888425928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45978.566888425928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45978.566888425928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45978.566888425928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45978.566888425928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45978.566888425928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45978.566888425928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45978.566888425928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45978.566888425928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45978.566888425928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45978.566888425928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45978.566888425928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45978.566888425928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45978.566888425928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45978.566888425928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45978.566888425928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45978.566888425928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45978.566888425928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45978.566888425928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45978.566888425928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45978.566888425928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45978.566888425928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45978.566888425928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45978.566888425928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45978.566888425928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45978.566888425928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45978.566888425928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45978.566888425928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45978.566888425928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45978.566888425928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45978.566888425928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45978.566888425928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45978.566888425928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45978.566888425928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45978.566888425928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45978.566888425928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45978.566888425928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45978.566888425928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45978.566888425928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45978.566888425928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45978.566888425928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45978.566888425928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45978.566888425928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45978.566888425928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45978.566888425928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45978.566888425928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45978.566888425928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45978.566888425928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45978.566888425928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45978.566888425928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45978.566888425928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45978.566888425928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45978.566888425928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45978.566888425928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45978.566888425928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45978.566888425928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45978.566888425928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45978.566888425928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45978.566888425928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45978.566888425928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45978.566888425928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45978.566888425928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45978.566888425928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45978.566888425928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45978.566888425928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45978.566888425928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45978.566888425928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45978.566888425928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45978.566888425928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45978.566888425928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45978.566888425928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45978.566888425928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45978.566888425928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45978.566888425928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45978.566888425928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45978.566888425928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45978.566888425928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45978.566888425928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45978.566888425928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45978.566888425928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45978.566888425928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45978.566888425928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45978.566888425928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45978.566888425928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45978.566888425928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45978.566888425928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45978.566888425928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45978.566888425928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45978.566888425928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45978.566888425928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45978.566888425928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45978.566888425928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45978.566888425928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45978.566888425928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45978.566888425928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45978.566888425928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45978.566888425928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45978.566888425928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45978.566888425928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45978.566888425928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45978.566888425928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45978.566888425928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45978.566888425928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45978.566888425928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45978.566888425928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45978.566888425928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45978.566888425928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45978.566888425928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45978.566888425928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45978.566888425928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45978.566888425928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45978.566888425928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45978.566888425928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45978.566888425928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45978.566888425928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45978.566888425928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45978.566888425928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45978.566888425928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45978.566888425928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45978.566888425928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45978.566888425928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45978.566888425928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45978.566888425928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45978.566888425928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45978.566888425928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45978.566888425928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45978.566888425928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45978.566888425928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45978.566888425928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45978.566888425928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45978.566888425928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45978.566888425928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45978.566888425928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45978.566888425928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45978.566888425928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45978.566888425928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45978.566888425928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45978.566888425928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45978.566888425928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45978.566888425928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45978.566888425928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45978.566888425928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45978.566888425928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45978.566888425928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45978.566888425928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45978.566888425928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45978.566888425928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45978.566888425928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45978.566888425928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45978.566888425928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45978.566888425928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45978.566888425928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45978.566888425928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45978.566888425928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45978.566888425928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45978.566888425928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45978.566888425928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45978.566888425928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45978.566888425928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45978.566888425928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45978.566888425928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45978.566888425928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45978.566888425928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45978.566888425928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45978.566888425928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45978.566888425928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45978.566888425928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45978.566888425928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45978.566888425928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45978.566888425928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45978.566888425928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45978.566888425928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45978.566888425928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45978.566888425928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45978.566888425928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45978.566888425928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45978.566888425928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45978.566888425928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45978.566888425928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45978.566888425928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45978.566888425928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45978.566888425928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45978.566888425928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45978.566888425928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45978.566888425928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45978.566888425928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45978.566888425928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45978.566888425928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45978.566888425928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45978.566888425928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45978.566888425928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45978.566888425928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45978.566888425928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45978.566888425928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45978.566888425928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45978.566888425928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45978.566888425928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45978.566888425928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45978.566888425928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45978.566888425928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45978.566888425928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45978.566888425928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45978.566888425928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45978.566888425928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45978.566888425928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45978.566888425928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45978.566888425928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45978.566888425928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45978.566888425928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45978.566888425928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45978.566888425928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45978.566888425928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45978.566888425928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45978.566888425928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45978.566888425928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45978.566888425928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45978.566888425928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45978.566888425928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45978.566888425928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45978.566888425928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45978.566888425928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45978.566888425928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45978.566888425928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45978.566888425928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45978.566888425928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45978.566888425928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45978.566888425928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45978.566888425928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45978.566888425928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45978.566888425928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45978.566888425928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45978.566888425928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45978.566888425928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45978.566888425928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45978.566888425928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45978.566888425928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45978.566888425928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45978.566888425928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45978.566888425928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45978.566888425928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45978.566888425928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45978.566888425928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45978.566888425928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45978.566888425928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45978.566888425928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45978.566888425928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45978.566888425928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45978.566888425928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45978.566888425928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45978.566888425928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45978.566888425928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45978.566888425928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45978.566888425928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45978.566888425928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45978.566888425928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45978.566888425928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45978.566888425928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45978.566888425928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45978.566888425928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45978.566888425928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45978.566888425928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45978.566888425928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45978.566888425928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45978.566888425928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45978.566888425928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45978.566888425928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45978.566888425928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45978.566888425928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45978.566888425928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45978.566888425928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45978.566888425928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45978.566888425928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45978.566888425928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45978.566888425928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45978.566888425928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45978.566888425928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45978.566888425928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45978.566888425928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45978.566888425928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45978.566888425928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45978.566888425928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45978.566888425928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45978.566888425928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45978.566888425928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45978.566888425928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45978.566888425928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45978.566888425928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45978.566888425928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45978.566888425928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45978.566888425928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45978.566888425928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45978.566888425928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45978.566888425928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45978.566888425928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45978.566888425928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45978.566888425928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45978.566888425928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45978.566888425928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45978.566888425928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45978.566888425928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45978.566888425928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45978.566888425928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45978.566888425928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45978.566888425928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45978.566888425928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45978.566888425928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45978.566888425928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45978.566888425928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45978.566888425928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45978.566888425928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45978.566888425928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45978.566888425928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45978.566888425928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45978.566888425928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45978.566888425928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45978.566888425928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45978.566888425928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45978.566888425928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45978.566888425928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45978.566888425928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45978.566888425928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45978.566888425928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45978.566888425928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45978.566888425928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45978.566888425928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45978.566888425928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45978.566888425928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45978.566888425928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45978.566888425928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45978.566888425928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45978.566888425928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45978.566888425928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45978.566888425928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45978.566888425928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45978.566888425928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45978.566888425928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45978.566888425928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45978.566888425928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45978.566888425928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45978.566888425928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45978.566888425928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45978.566888425928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45978.566888425928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45978.566888425928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45978.566888425928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45978.566888425928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45978.566888425928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45978.566888425928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45978.566888425928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45978.566888425928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45978.566888425928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45978.566888425928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45978.566888425928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45978.566888425928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45978.566888425928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45978.566888425928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45978.566888425928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45978.566888425928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45978.566888425928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45978.566888425928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45978.566888425928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45978.566888425928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45978.566888425928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45978.566888425928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45978.566888425928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45978.566888425928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45978.566888425928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45978.566888425928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45978.566888425928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45978.566888425928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45978.566888425928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45978.566888425928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45978.566888425928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45978.566888425928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45978.566888425928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45978.566888425928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45978.566888425928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45978.566888425928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45978.566888425928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45978.566888425928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45978.566888425928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45978.566888425928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45978.566888425928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45978.566888425928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45978.566888425928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45978.566888425928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45978.566888425928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45978.566888425928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45978.566888425928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45978.566888425928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45978.566888425928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45978.566888425928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45978.566888425928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45978.566888425928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45978.566888425928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45978.566888425928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45978.566888425928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45978.566888425928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45978.566888425928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45978.566888425928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45978.566888425928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45978.566888425928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45978.566888425928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45978.566888425928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45978.566888425928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45978.566888425928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45978.566888425928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45978.566888425928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45978.566888425928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45978.566888425928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45978.566888425928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45978.566888425928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45978.566888425928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45978.566888425928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45978.566888425928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45978.566888425928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45978.566888425928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45978.566888425928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45978.566888425928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45978.566888425928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45978.566888425928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45978.566888425928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45978.566888425928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45978.566888425928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45978.566888425928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45978.566888425928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45978.566888425928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45978.566888425928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45978.566888425928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45978.566888425928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45978.566888425928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45978.566888425928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45978.566888425928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45978.566888425928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45978.566888425928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45978.566888425928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45978.566888425928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45978.566888425928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45978.566888425928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45978.566888425928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45978.566888425928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45978.566888425928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45978.566888425928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45978.566888425928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45978.566888425928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45978.566888425928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45978.566888425928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45978.566888425928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45978.566888425928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45978.566888425928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45978.566888425928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45978.566888425928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45978.566888425928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45978.566888425928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45978.566888425928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45978.566888425928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45978.566888425928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45978.566888425928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45978.566888425928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45978.566888425928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45978.566888425928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45978.566888425928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45978.566888425928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45978.566888425928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45978.566888425928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45978.566888425928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45978.566888425928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45978.566888425928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45978.566888425928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45978.566888425928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45978.566888425928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45978.566888425928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45978.566888425928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45978.566888425928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45978.566888425928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45978.566888425928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45978.566888425928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45978.566888425928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45978.566888425928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45978.566888425928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45978.566888425928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45978.566888425928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45978.566888425928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45978.566888425928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45978.566888425928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45978.566888425928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45978.566888425928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45978.566888425928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45978.566888425928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45978.566888425928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45978.566888425928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45978.566888425928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45978.566888425928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45978.566888425928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45978.566888425928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45978.566888425928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45978.566888425928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45978.566888425928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45978.566888425928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45978.566888425928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45978.566888425928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45978.566888425928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45978.566888425928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45978.566888425928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45978.566888425928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45978.566888425928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45978.566888425928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45978.566888425928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45978.566888425928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45978.566888425928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45978.566888425928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45978.566888425928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45978.566888425928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45978.566888425928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45978.566888425928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45978.566888425928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45978.566888425928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45978.566888425928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45978.566888425928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45978.566888425928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45978.566888425928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45978.566888425928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45978.566888425928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45978.566888425928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45978.566888425928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45978.566888425928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45978.566888425928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45978.566888425928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45978.566888425928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45978.566888425928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45978.566888425928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45978.566888425928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45978.566888425928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45978.566888425928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45978.566888425928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45978.566888425928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45978.566888425928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45978.566888425928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45978.566888425928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45978.566888425928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45978.566888425928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45978.566888425928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45978.566888425928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45978.566888425928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45978.566888425928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45978.566888425928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45978.566888425928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45978.566888425928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45978.566888425928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45978.566888425928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45978.566888425928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45978.566888425928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45978.566888425928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45978.566888425928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45978.566888425928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45978.566888425928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45978.566888425928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45978.566888425928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45978.566888425928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45978.566888425928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45978.566888425928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45978.566888425928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45978.566888425928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45978.566888425928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45978.566888425928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45978.566888425928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45978.566888425928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45978.566888425928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45978.566888425928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45978.566888425928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45978.566888425928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45978.566888425928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45978.566888425928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45978.566888425928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45978.566888425928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45978.566888425928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45978.566888425928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45978.566888425928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45978.566888425928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45978.566888425928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45978.566888425928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45978.566888425928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45978.566888425928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45978.566888425928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45978.566888425928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45978.566888425928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45978.566888425928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45978.566888425928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45978.566888425928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45978.566888425928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45978.566888425928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45978.566888425928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45978.566888425928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45978.566888425928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45978.566888425928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45978.566888425928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45978.566888425928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45978.566888425928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45978.566888425928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45978.566888425928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45978.566888425928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45978.566888425928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45978.566888425928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45978.566888425928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45978.566888425928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45978.566888425928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45978.566888425928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45978.566888425928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45978.566888425928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45978.566888425928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45978.566888425928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45978.566888425928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45978.566888425928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45978.566888425928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45978.566888425928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45978.566888425928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45978.566888425928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45978.566888425928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45978.566888425928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45978.566888425928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45978.566888425928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45978.566888425928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45978.566888425928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45978.566888425928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45978.566888425928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45978.566888425928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45978.566888425928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45978.566888425928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45978.566888425928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45978.566888425928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45978.566888425928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45978.566888425928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45978.566888425928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45978.566888425928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45978.566888425928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45978.566888425928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45978.566888425928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45978.566888425928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45978.566888425928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45978.566888425928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45978.566888425928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45978.566888425928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45978.566888425928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45978.566888425928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45978.566888425928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45978.566888425928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45978.566888425928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45978.566888425928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45978.566888425928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45978.566888425928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45978.566888425928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45978.566888425928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45978.566888425928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45978.566888425928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45978.566888425928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45978.566888425928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45978.566888425928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45978.566888425928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45978.566888425928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45978.566888425928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45978.566888425928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45978.566888425928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45978.566888425928</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275.08617083333229</v>
      </c>
      <c r="H2" s="95">
        <v>45703.474768518521</v>
      </c>
      <c r="I2" s="95" t="str">
        <f>IFERROR(VLOOKUP(D2,DB!A:F,6,0),"")</f>
        <v>SCECO</v>
      </c>
      <c r="J2" s="95" t="str">
        <f>IFERROR(VLOOKUP(D2,DB!A:G,7,0),"")</f>
        <v>Dead</v>
      </c>
      <c r="K2" s="97" t="s">
        <v>39112</v>
      </c>
      <c r="L2" s="91" t="str">
        <f>IFERROR(VLOOKUP(D2,DB!A:I,9,0),"")</f>
        <v>Latis</v>
      </c>
    </row>
    <row r="3" spans="1:16" ht="29.25" customHeight="1">
      <c r="A3" s="113" t="s">
        <v>39113</v>
      </c>
      <c r="B3" s="113" t="str">
        <f>IFERROR(VLOOKUP(D3,DB!A:K,11,0),"")</f>
        <v>R4</v>
      </c>
      <c r="C3" s="93">
        <v>1</v>
      </c>
      <c r="D3" s="91" t="s">
        <v>36108</v>
      </c>
      <c r="E3" s="94" t="s">
        <v>39021</v>
      </c>
      <c r="F3" s="95">
        <v>45978.515497685185</v>
      </c>
      <c r="G3" s="96">
        <f ca="1">IFERROR(NOW()-F3,"")</f>
        <v>5.1390740743954666E-2</v>
      </c>
      <c r="H3" s="95">
        <v>45978.208923611113</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ca="1">IFERROR(NOW()-F4,"")</f>
        <v>45978.566888425928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45978.566888425928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45978.566888425928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45978.566888425928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45978.566888425928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45978.566888425928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45978.566888425928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45978.566888425928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45978.566888425928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45978.566888425928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45978.566888425928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45978.566888425928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45978.566888425928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45978.566888425928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45978.566888425928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45978.566888425928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45978.566888425928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45978.566888425928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45978.566888425928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45978.566888425928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45978.566888425928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45978.566888425928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45978.566888425928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45978.566888425928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45978.566888425928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45978.566888425928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45978.566888425928</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86.734828240740171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52.378011111111846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29.905777314816078</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9" ca="1" si="2">IFERROR(NOW()-F5,"")</f>
        <v>1.0520851851906627</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45978.566888425928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45978.566888425928</v>
      </c>
      <c r="H7" s="109"/>
      <c r="I7" s="109" t="str">
        <f>IFERROR(VLOOKUP(D7,DB!A:F,6,0),"")</f>
        <v/>
      </c>
      <c r="J7" s="109" t="str">
        <f>IFERROR(VLOOKUP(D7,DB!A:G,7,0),"")</f>
        <v/>
      </c>
      <c r="K7" s="109"/>
      <c r="L7" s="109" t="str">
        <f>IFERROR(VLOOKUP(D7,DB!A:I,9,0),"")</f>
        <v/>
      </c>
    </row>
    <row r="8" spans="1:13">
      <c r="A8" s="109"/>
      <c r="B8" s="109" t="str">
        <f>IFERROR(VLOOKUP(D8,DB!A:K,11,0),"")</f>
        <v>R5</v>
      </c>
      <c r="C8" s="109"/>
      <c r="D8" s="109" t="s">
        <v>34999</v>
      </c>
      <c r="E8" s="109"/>
      <c r="F8" s="109"/>
      <c r="G8" s="109">
        <f t="shared" ca="1" si="2"/>
        <v>45978.566888425928</v>
      </c>
      <c r="H8" s="109"/>
      <c r="I8" s="109" t="str">
        <f>IFERROR(VLOOKUP(D8,DB!A:F,6,0),"")</f>
        <v>SCECO</v>
      </c>
      <c r="J8" s="109" t="str">
        <f>IFERROR(VLOOKUP(D8,DB!A:G,7,0),"")</f>
        <v>Vandalized</v>
      </c>
      <c r="K8" s="109"/>
      <c r="L8" s="109" t="str">
        <f>IFERROR(VLOOKUP(D8,DB!A:I,9,0),"")</f>
        <v>Latis</v>
      </c>
    </row>
    <row r="9" spans="1:13">
      <c r="A9" s="109"/>
      <c r="B9" s="109" t="str">
        <f>IFERROR(VLOOKUP(D9,DB!A:K,11,0),"")</f>
        <v/>
      </c>
      <c r="C9" s="109"/>
      <c r="D9" s="109"/>
      <c r="E9" s="109"/>
      <c r="F9" s="109"/>
      <c r="G9" s="109">
        <f t="shared" ca="1" si="2"/>
        <v>45978.566888425928</v>
      </c>
      <c r="H9" s="109"/>
      <c r="I9" s="109" t="str">
        <f>IFERROR(VLOOKUP(D9,DB!A:F,6,0),"")</f>
        <v/>
      </c>
      <c r="J9" s="109" t="str">
        <f>IFERROR(VLOOKUP(D9,DB!A:G,7,0),"")</f>
        <v/>
      </c>
      <c r="K9" s="109"/>
      <c r="L9" s="109" t="str">
        <f>IFERROR(VLOOKUP(D9,DB!A:I,9,0),"")</f>
        <v/>
      </c>
    </row>
    <row r="10" spans="1:13">
      <c r="A10" s="109"/>
      <c r="B10" s="109" t="str">
        <f>IFERROR(VLOOKUP(D10,DB!A:K,11,0),"")</f>
        <v>R5</v>
      </c>
      <c r="C10" s="109"/>
      <c r="D10" s="109" t="s">
        <v>6187</v>
      </c>
      <c r="E10" s="109"/>
      <c r="F10" s="109"/>
      <c r="G10" s="109">
        <f t="shared" ref="G10:G73" ca="1" si="3">IFERROR(NOW()-F10,"")</f>
        <v>45978.566888425928</v>
      </c>
      <c r="H10" s="109"/>
      <c r="I10" s="109" t="str">
        <f>IFERROR(VLOOKUP(D10,DB!A:F,6,0),"")</f>
        <v>SCECO</v>
      </c>
      <c r="J10" s="109" t="str">
        <f>IFERROR(VLOOKUP(D10,DB!A:G,7,0),"")</f>
        <v>Vandalized</v>
      </c>
      <c r="K10" s="109"/>
      <c r="L10" s="109" t="str">
        <f>IFERROR(VLOOKUP(D10,DB!A:I,9,0),"")</f>
        <v>Zain</v>
      </c>
    </row>
    <row r="11" spans="1:13">
      <c r="A11" s="109"/>
      <c r="B11" s="109" t="str">
        <f>IFERROR(VLOOKUP(D11,DB!A:K,11,0),"")</f>
        <v/>
      </c>
      <c r="C11" s="109"/>
      <c r="D11" s="109"/>
      <c r="E11" s="109"/>
      <c r="F11" s="109"/>
      <c r="G11" s="109">
        <f t="shared" ca="1" si="3"/>
        <v>45978.566888425928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45978.566888425928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45978.566888425928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45978.566888425928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45978.566888425928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45978.566888425928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45978.566888425928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45978.566888425928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45978.566888425928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45978.566888425928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45978.566888425928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45978.566888425928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45978.566888425928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45978.566888425928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45978.566888425928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45978.566888425928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45978.566888425928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45978.566888425928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45978.566888425928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45978.566888425928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45978.566888425928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45978.566888425928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45978.566888425928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45978.566888425928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45978.566888425928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45978.566888425928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45978.566888425928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45978.566888425928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45978.566888425928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45978.566888425928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45978.566888425928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45978.566888425928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45978.566888425928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45978.566888425928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45978.566888425928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45978.566888425928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45978.566888425928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45978.566888425928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45978.566888425928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45978.566888425928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45978.566888425928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45978.566888425928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45978.566888425928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45978.566888425928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45978.566888425928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45978.566888425928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45978.566888425928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45978.566888425928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45978.566888425928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45978.566888425928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45978.566888425928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45978.566888425928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45978.566888425928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45978.566888425928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45978.566888425928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45978.566888425928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45978.566888425928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45978.566888425928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45978.566888425928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45978.566888425928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45978.566888425928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45978.566888425928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3"/>
        <v>45978.566888425928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ref="G74:G137" ca="1" si="4">IFERROR(NOW()-F74,"")</f>
        <v>45978.566888425928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45978.566888425928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45978.566888425928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45978.566888425928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45978.566888425928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45978.566888425928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45978.566888425928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45978.566888425928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45978.566888425928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45978.566888425928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45978.566888425928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45978.566888425928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45978.566888425928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45978.566888425928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45978.566888425928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45978.566888425928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45978.566888425928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45978.566888425928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45978.566888425928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45978.566888425928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45978.566888425928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45978.566888425928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45978.566888425928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45978.566888425928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45978.566888425928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45978.566888425928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45978.566888425928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45978.566888425928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45978.566888425928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45978.566888425928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45978.566888425928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45978.566888425928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45978.566888425928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45978.566888425928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45978.566888425928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45978.566888425928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45978.566888425928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45978.566888425928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45978.566888425928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45978.566888425928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45978.566888425928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45978.566888425928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45978.566888425928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45978.566888425928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45978.566888425928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45978.566888425928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45978.566888425928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45978.566888425928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45978.566888425928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45978.566888425928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45978.566888425928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45978.566888425928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45978.566888425928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45978.566888425928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45978.566888425928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45978.566888425928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45978.566888425928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45978.566888425928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45978.566888425928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45978.566888425928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45978.566888425928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45978.566888425928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45978.566888425928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4"/>
        <v>45978.566888425928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ref="G138:G201" ca="1" si="5">IFERROR(NOW()-F138,"")</f>
        <v>45978.566888425928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45978.566888425928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45978.566888425928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45978.566888425928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45978.566888425928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45978.566888425928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45978.566888425928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45978.566888425928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45978.566888425928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45978.566888425928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45978.566888425928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45978.566888425928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45978.566888425928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45978.566888425928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45978.566888425928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45978.566888425928</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45978.566888425928</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45978.566888425928</v>
      </c>
      <c r="H155" s="109"/>
      <c r="I155" s="109" t="str">
        <f>IFERROR(VLOOKUP(D155,DB!A:F,6,0),"")</f>
        <v/>
      </c>
      <c r="J155" s="109" t="str">
        <f>IFERROR(VLOOKUP(D155,DB!A:G,7,0),"")</f>
        <v/>
      </c>
      <c r="K155" s="109"/>
      <c r="L155" s="109" t="str">
        <f>IFERROR(VLOOKUP(D155,DB!A:I,9,0),"")</f>
        <v/>
      </c>
    </row>
    <row r="156" spans="1:12">
      <c r="A156" s="109"/>
      <c r="B156" s="109" t="str">
        <f>IFERROR(VLOOKUP(D156,DB!A:K,11,0),"")</f>
        <v/>
      </c>
      <c r="C156" s="109"/>
      <c r="D156" s="109"/>
      <c r="E156" s="109"/>
      <c r="F156" s="109"/>
      <c r="G156" s="109">
        <f t="shared" ca="1" si="5"/>
        <v>45978.566888425928</v>
      </c>
      <c r="H156" s="109"/>
      <c r="I156" s="109" t="str">
        <f>IFERROR(VLOOKUP(D156,DB!A:F,6,0),"")</f>
        <v/>
      </c>
      <c r="J156" s="109" t="str">
        <f>IFERROR(VLOOKUP(D156,DB!A:G,7,0),"")</f>
        <v/>
      </c>
      <c r="K156" s="109"/>
      <c r="L156" s="109"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row r="196" spans="1:12">
      <c r="A196" s="109"/>
      <c r="B196" s="109"/>
      <c r="C196" s="109"/>
      <c r="D196" s="109"/>
      <c r="E196" s="109"/>
      <c r="F196" s="109"/>
      <c r="G196" s="109"/>
      <c r="H196" s="109"/>
      <c r="I196" s="109"/>
      <c r="J196" s="109"/>
      <c r="K196" s="109"/>
      <c r="L196"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30938</v>
      </c>
      <c r="E2" s="109" t="s">
        <v>39021</v>
      </c>
      <c r="F2" s="121">
        <v>45977.926087962966</v>
      </c>
      <c r="G2" s="104">
        <f t="shared" ref="G2:G56" ca="1" si="0">IFERROR(NOW()-F2,"-")</f>
        <v>0.64080046296294313</v>
      </c>
      <c r="H2" s="121">
        <v>45978.034363425926</v>
      </c>
      <c r="I2" s="119" t="str">
        <f>IFERROR(VLOOKUP(D2,DB!A:F,6,0),"")</f>
        <v>SCECO</v>
      </c>
      <c r="J2" s="119" t="str">
        <f>IFERROR(VLOOKUP(D2,DB!A:G,7,0),"")</f>
        <v>Dead</v>
      </c>
      <c r="K2" s="122" t="s">
        <v>39124</v>
      </c>
      <c r="L2" s="123" t="str">
        <f>IFERROR(VLOOKUP(D2,DB!A:I,9,0),"")</f>
        <v>Latis</v>
      </c>
    </row>
    <row r="3" spans="1:16382" ht="31.5" customHeight="1">
      <c r="A3" s="118"/>
      <c r="B3" s="119" t="str">
        <f>IFERROR(VLOOKUP(D3,DB!A:K,11,0),"")</f>
        <v/>
      </c>
      <c r="C3" s="120"/>
      <c r="D3" s="119"/>
      <c r="E3" s="109"/>
      <c r="F3" s="121"/>
      <c r="G3" s="104">
        <f t="shared" ca="1" si="0"/>
        <v>45978.566888425928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45978.566888425928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45978.566888425928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45978.566888425928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45978.566888425928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45978.566888425928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45978.566888425928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45978.566888425928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45978.566888425928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45978.566888425928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45978.566888425928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45978.566888425928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45978.566888425928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45978.566888425928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45978.566888425928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45978.566888425928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45978.566888425928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45978.566888425928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45978.566888425928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45978.566888425928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45978.566888425928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45978.566888425928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45978.566888425928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45978.566888425928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45978.566888425928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45978.566888425928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45978.566888425928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45978.566888425928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45978.566888425928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45978.566888425928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45978.566888425928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45978.566888425928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45978.566888425928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45978.566888425928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45978.566888425928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45978.566888425928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45978.566888425928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45978.566888425928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45978.566888425928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45978.566888425928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45978.566888425928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45978.566888425928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45978.566888425928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45978.566888425928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45978.566888425928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45978.566888425928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45978.566888425928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45978.566888425928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45978.566888425928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45978.566888425928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45978.566888425928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45978.566888425928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45978.566888425928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0"/>
        <v>45978.566888425928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ref="G57:G90" ca="1" si="1">IFERROR(NOW()-F57,"-")</f>
        <v>45978.566888425928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45978.566888425928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45978.566888425928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45978.566888425928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45978.566888425928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45978.566888425928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45978.566888425928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45978.566888425928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45978.566888425928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45978.566888425928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45978.566888425928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45978.566888425928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45978.566888425928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45978.566888425928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45978.566888425928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45978.566888425928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45978.566888425928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45978.566888425928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45978.566888425928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45978.566888425928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45978.566888425928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45978.566888425928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45978.566888425928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45978.566888425928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45978.566888425928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45978.566888425928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45978.566888425928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45978.566888425928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45978.566888425928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45978.566888425928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45978.566888425928</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45978.566888425928</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45978.566888425928</v>
      </c>
      <c r="H89" s="121"/>
      <c r="I89" s="119" t="str">
        <f>IFERROR(VLOOKUP(D89,DB!A:F,6,0),"")</f>
        <v/>
      </c>
      <c r="J89" s="119" t="str">
        <f>IFERROR(VLOOKUP(D89,DB!A:G,7,0),"")</f>
        <v/>
      </c>
      <c r="K89" s="122"/>
      <c r="L89" s="123" t="str">
        <f>IFERROR(VLOOKUP(D89,DB!A:I,9,0),"")</f>
        <v/>
      </c>
    </row>
    <row r="90" spans="1:12" ht="31.5" customHeight="1">
      <c r="A90" s="118"/>
      <c r="B90" s="119" t="str">
        <f>IFERROR(VLOOKUP(D90,DB!A:K,11,0),"")</f>
        <v/>
      </c>
      <c r="C90" s="120"/>
      <c r="D90" s="119"/>
      <c r="E90" s="109"/>
      <c r="F90" s="121"/>
      <c r="G90" s="104">
        <f t="shared" ca="1" si="1"/>
        <v>45978.566888425928</v>
      </c>
      <c r="H90" s="121"/>
      <c r="I90" s="119" t="str">
        <f>IFERROR(VLOOKUP(D90,DB!A:F,6,0),"")</f>
        <v/>
      </c>
      <c r="J90" s="119" t="str">
        <f>IFERROR(VLOOKUP(D90,DB!A:G,7,0),"")</f>
        <v/>
      </c>
      <c r="K90" s="122"/>
      <c r="L90" s="123"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2025-11-17T10:37:20Z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