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55" documentId="120_S{2AC9BD13-BADA-5192-A53E-5A8FF88502F6}" xr6:coauthVersionLast="47" xr6:coauthVersionMax="47" xr10:uidLastSave="{6F1DD1E9-18EA-41CC-AC05-658A2332C360}"/>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<sst xmlns="http://schemas.openxmlformats.org/spreadsheetml/2006/main" count="180278" uniqueCount="39126">
  <si>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</si>
  <si>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</si>
  <si>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</si>
  <si>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</si>
  <si>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</si>
  <si>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</si>
  <si>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</si>
  <si>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</si>
  <si>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</si>
  <si>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</si>
  <si>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</si>
  <si>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</si>
  <si>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</si>
  <si>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</si>
  <si>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</si>
  <si>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</si>
  <si>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</si>
  <si>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</si>
  <si>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</si>
  <si>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</si>
  <si>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</si>
  <si>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</si>
  <si>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</si>
  <si>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</si>
  <si>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</si>
  <si>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</si>
  <si>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</si>
  <si>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</si>
  <si>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</si>
  <si>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</si>
  <si>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</si>
  <si>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</si>
  <si>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</si>
  <si>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</si>
  <si>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</si>
  <si>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</si>
  <si>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</si>
  <si>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</si>
  <si>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</si>
  <si>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</si>
  <si>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</si>
  <si>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</si>
  <si>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</si>
  <si>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</si>
  <si>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</si>
  <si>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</si>
  <si>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</si>
  <si>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</si>
  <si>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</si>
  <si>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</si>
  <si>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</si>
  <si>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</si>
  <si>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</si>
  <si>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</si>
  <si>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</si>
  <si>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</si>
  <si>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</si>
  <si>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</si>
  <si>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</si>
  <si>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</si>
  <si>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</si>
  <si>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</si>
  <si>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</si>
  <si>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</si>
  <si>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</si>
  <si>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</si>
  <si>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</si>
  <si>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</si>
  <si>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</si>
  <si>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</si>
  <si>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</si>
  <si>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</si>
  <si>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</si>
  <si>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</si>
  <si>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</si>
  <si>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</si>
  <si>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</si>
  <si>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</si>
  <si>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</si>
  <si>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</si>
  <si>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</si>
  <si>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</si>
  <si>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</si>
  <si>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</si>
  <si>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</si>
  <si>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</si>
  <si>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</si>
  <si>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</si>
  <si>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</si>
  <si>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</si>
  <si>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</si>
  <si>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</si>
  <si>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</si>
  <si>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</si>
  <si>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</si>
  <si>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</si>
  <si>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</si>
  <si>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</si>
  <si>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</si>
  <si>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</si>
  <si>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</si>
  <si>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</si>
  <si>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</si>
  <si>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</si>
  <si>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</si>
  <si>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</si>
  <si>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</si>
  <si>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</si>
  <si>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</si>
  <si>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</si>
  <si>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</si>
  <si>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</si>
  <si>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</si>
  <si>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</si>
  <si>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</si>
  <si>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</si>
  <si>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</si>
  <si>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</si>
  <si>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</si>
  <si>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</si>
  <si>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</si>
  <si>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</si>
  <si>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</si>
  <si>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</si>
  <si>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</si>
  <si>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</si>
  <si>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</si>
  <si>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</si>
  <si>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</si>
  <si>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</si>
  <si>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</si>
  <si>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</si>
  <si>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</si>
  <si>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</si>
  <si>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</si>
  <si>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</si>
  <si>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</si>
  <si>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</si>
  <si>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</si>
  <si>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</si>
  <si>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</si>
  <si>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</si>
  <si>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</si>
  <si>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</si>
  <si>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</si>
  <si>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</si>
  <si>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</si>
  <si>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</si>
  <si>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</si>
  <si>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</si>
  <si>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</si>
  <si>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</si>
  <si>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</si>
  <si>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</si>
  <si>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</si>
  <si>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</si>
  <si>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</si>
  <si>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</si>
  <si>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</si>
  <si>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</si>
  <si>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</si>
  <si>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</si>
  <si>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</si>
  <si>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</si>
  <si>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</si>
  <si>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</si>
  <si>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</si>
  <si>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</si>
  <si>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</si>
  <si>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</si>
  <si>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</si>
  <si>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</si>
  <si>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</si>
  <si>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</si>
  <si>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</si>
  <si>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</si>
  <si>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</si>
  <si>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</si>
  <si>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</si>
  <si>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</si>
  <si>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</si>
  <si>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</si>
  <si>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</si>
  <si>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</si>
  <si>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</si>
  <si>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</si>
  <si>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</si>
  <si>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</si>
  <si>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</si>
  <si>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</si>
  <si>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</si>
  <si>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</si>
  <si>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</si>
  <si>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</si>
  <si>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</si>
  <si>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</si>
  <si>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</si>
  <si>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</si>
  <si>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</si>
  <si>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</si>
  <si>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</si>
  <si>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</si>
  <si>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</si>
  <si>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</si>
  <si>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</si>
  <si>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</si>
  <si>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</si>
  <si>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</si>
  <si>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</si>
  <si>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</si>
  <si>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</si>
  <si>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</si>
  <si>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</si>
  <si>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</si>
  <si>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</si>
  <si>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</si>
  <si>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</si>
  <si>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</si>
  <si>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</si>
  <si>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</si>
  <si>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</si>
  <si>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</si>
  <si>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</si>
  <si>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</si>
  <si>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</si>
  <si>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</si>
  <si>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</si>
  <si>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</si>
  <si>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</si>
  <si>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</si>
  <si>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</si>
  <si>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</si>
  <si>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</si>
  <si>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</si>
  <si>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</si>
  <si>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</si>
  <si>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</si>
  <si>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</si>
  <si>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</si>
  <si>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</si>
  <si>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</si>
  <si>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</si>
  <si>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</si>
  <si>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</si>
  <si>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</si>
  <si>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</si>
  <si>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</si>
  <si>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</si>
  <si>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</si>
  <si>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</si>
  <si>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</si>
  <si>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</si>
  <si>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</si>
  <si>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</si>
  <si>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</si>
  <si>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</si>
  <si>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</si>
  <si>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</si>
  <si>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</si>
  <si>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</si>
  <si>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</si>
  <si>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</si>
  <si>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</si>
  <si>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</si>
  <si>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</si>
  <si>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</si>
  <si>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</si>
  <si>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</si>
  <si>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</si>
  <si>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</si>
  <si>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</si>
  <si>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</si>
  <si>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</si>
  <si>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</si>
  <si>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</si>
  <si>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</si>
  <si>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</si>
  <si>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</si>
  <si>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</si>
  <si>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</si>
  <si>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</si>
  <si>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</si>
  <si>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</si>
  <si>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</si>
  <si>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</si>
  <si>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</si>
  <si>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</si>
  <si>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</si>
  <si>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</si>
  <si>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</si>
  <si>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</si>
  <si>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</si>
  <si>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</si>
  <si>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</si>
  <si>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</si>
  <si>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</si>
  <si>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</si>
  <si>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</si>
  <si>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</si>
  <si>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</si>
  <si>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</si>
  <si>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</si>
  <si>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</si>
  <si>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</si>
  <si>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</si>
  <si>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</si>
  <si>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</si>
  <si>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</si>
  <si>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</si>
  <si>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</si>
  <si>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</si>
  <si>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</si>
  <si>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</si>
  <si>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</si>
  <si>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</si>
  <si>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</si>
  <si>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</si>
  <si>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</si>
  <si>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</si>
  <si>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</si>
  <si>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</si>
  <si>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</si>
  <si>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</si>
  <si>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</si>
  <si>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</si>
  <si>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</si>
  <si>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</si>
  <si>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</si>
  <si>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</si>
  <si>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</si>
  <si>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</si>
  <si>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</si>
  <si>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</si>
  <si>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</si>
  <si>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</si>
  <si>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</si>
  <si>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</si>
  <si>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</si>
  <si>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</si>
  <si>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</si>
  <si>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</si>
  <si>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</si>
  <si>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</si>
  <si>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</si>
  <si>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</si>
  <si>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</si>
  <si>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</si>
  <si>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</si>
  <si>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</si>
  <si>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</si>
  <si>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</si>
  <si>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</si>
  <si>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</si>
  <si>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</si>
  <si>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</si>
  <si>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</si>
  <si>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</si>
  <si>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</si>
  <si>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</si>
  <si>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</si>
  <si>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</si>
  <si>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</si>
  <si>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</si>
  <si>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</si>
  <si>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</si>
  <si>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</si>
  <si>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</si>
  <si>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</si>
  <si>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</si>
  <si>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</si>
  <si>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</si>
  <si>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</si>
  <si>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</si>
  <si>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</si>
  <si>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</si>
  <si>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</si>
  <si>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</si>
  <si>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</si>
  <si>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</si>
  <si>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</si>
  <si>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</si>
  <si>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</si>
  <si>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</si>
  <si>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</si>
  <si>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</si>
  <si>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</si>
  <si>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</si>
  <si>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</si>
  <si>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</si>
  <si>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</si>
  <si>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</si>
  <si>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</si>
  <si>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</si>
  <si>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</si>
  <si>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</si>
  <si>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</si>
  <si>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</si>
  <si>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</si>
  <si>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</si>
  <si>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</si>
  <si>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</si>
  <si>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</si>
  <si>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</si>
  <si>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</si>
  <si>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</si>
  <si>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</si>
  <si>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</si>
  <si>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</si>
  <si>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</si>
  <si>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</si>
  <si>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</si>
  <si>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</si>
  <si>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</si>
  <si>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</si>
  <si>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</si>
  <si>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</si>
  <si>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</si>
  <si>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</si>
  <si>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</si>
  <si>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</si>
  <si>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</si>
  <si>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</si>
  <si>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</si>
  <si>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</si>
  <si>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</si>
  <si>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</si>
  <si>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</si>
  <si>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</si>
  <si>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</si>
  <si>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</si>
  <si>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</si>
  <si>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</si>
  <si>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</si>
  <si>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</si>
  <si>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</si>
  <si>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</si>
  <si>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</si>
  <si>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</si>
  <si>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</si>
  <si>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</si>
  <si>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</si>
  <si>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</si>
  <si>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</si>
  <si>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</si>
  <si>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</si>
  <si>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</si>
  <si>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</si>
  <si>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</si>
  <si>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</si>
  <si>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</si>
  <si>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</si>
  <si>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</si>
  <si>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</si>
  <si>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</si>
  <si>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</si>
  <si>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</si>
  <si>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</si>
  <si>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</si>
  <si>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</si>
  <si>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</si>
  <si>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</si>
  <si>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</si>
  <si>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</si>
  <si>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</si>
  <si>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</si>
  <si>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</si>
  <si>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</si>
  <si>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</si>
  <si>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</si>
  <si>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</si>
  <si>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</si>
  <si>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</si>
  <si>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</si>
  <si>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</si>
  <si>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</si>
  <si>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</si>
  <si>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</si>
  <si>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</si>
  <si>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</si>
  <si>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</si>
  <si>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</si>
  <si>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</si>
  <si>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</si>
  <si>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</si>
  <si>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</si>
  <si>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</si>
  <si>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</si>
  <si>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</si>
  <si>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</si>
  <si>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</si>
  <si>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</si>
  <si>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</si>
  <si>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</si>
  <si>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</si>
  <si>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</si>
  <si>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</si>
  <si>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</si>
  <si>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</si>
  <si>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</si>
  <si>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</si>
  <si>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</si>
  <si>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</si>
  <si>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</si>
  <si>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</si>
  <si>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</si>
  <si>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</si>
  <si>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</si>
  <si>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</si>
  <si>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</si>
  <si>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</si>
  <si>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</si>
  <si>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</si>
  <si>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</si>
  <si>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</si>
  <si>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</si>
  <si>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</si>
  <si>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</si>
  <si>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</si>
  <si>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</si>
  <si>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</si>
  <si>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</si>
  <si>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</si>
  <si>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</si>
  <si>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</si>
  <si>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</si>
  <si>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</si>
  <si>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</si>
  <si>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</si>
  <si>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</si>
  <si>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</si>
  <si>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</si>
  <si>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</si>
  <si>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</si>
  <si>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</si>
  <si>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</si>
  <si>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</si>
  <si>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</si>
  <si>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</si>
  <si>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</si>
  <si>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</si>
  <si>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</si>
  <si>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</si>
  <si>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</si>
  <si>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</si>
  <si>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</si>
  <si>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</si>
  <si>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</si>
  <si>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</si>
  <si>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</si>
  <si>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</si>
  <si>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</si>
  <si>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</si>
  <si>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</si>
  <si>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</si>
  <si>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</si>
  <si>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</si>
  <si>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</si>
  <si>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</si>
  <si>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</si>
  <si>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</si>
  <si>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</si>
  <si>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</si>
  <si>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</si>
  <si>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</si>
  <si>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</si>
  <si>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</si>
  <si>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</si>
  <si>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</si>
  <si>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</si>
  <si>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</si>
  <si>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</si>
  <si>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</si>
  <si>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</si>
  <si>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</si>
  <si>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</si>
  <si>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</si>
  <si>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</si>
  <si>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</si>
  <si>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</si>
  <si>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</si>
  <si>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</si>
  <si>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</si>
  <si>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</si>
  <si>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</si>
  <si>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</si>
  <si>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</si>
  <si>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</si>
  <si>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</si>
  <si>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</si>
  <si>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</si>
  <si>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</si>
  <si>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</si>
  <si>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</si>
  <si>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</si>
  <si>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</si>
  <si>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</si>
  <si>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</si>
  <si>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</si>
  <si>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</si>
  <si>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</si>
  <si>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</si>
  <si>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</si>
  <si>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</si>
  <si>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</si>
  <si>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</si>
  <si>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</si>
  <si>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</si>
  <si>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</si>
  <si>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</si>
  <si>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</si>
  <si>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</si>
  <si>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</si>
  <si>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</si>
  <si>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</si>
  <si>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</si>
  <si>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</si>
  <si>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</si>
  <si>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</si>
  <si>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</si>
  <si>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</si>
  <si>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</si>
  <si>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</si>
  <si>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</si>
  <si>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</si>
  <si>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</si>
  <si>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</si>
  <si>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</si>
  <si>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</si>
  <si>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</si>
  <si>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</si>
  <si>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</si>
  <si>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</si>
  <si>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</si>
  <si>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</si>
  <si>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</si>
  <si>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</si>
  <si>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</si>
  <si>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</si>
  <si>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</si>
  <si>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</si>
  <si>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</si>
  <si>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</si>
  <si>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</si>
  <si>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</si>
  <si>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</si>
  <si>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</si>
  <si>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</si>
  <si>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</si>
  <si>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</si>
  <si>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</si>
  <si>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</si>
  <si>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</si>
  <si>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</si>
  <si>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</si>
  <si>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</si>
  <si>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</si>
  <si>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</si>
  <si>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</si>
  <si>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</si>
  <si>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</si>
  <si>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</si>
  <si>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</si>
  <si>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</si>
  <si>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</si>
  <si>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</si>
  <si>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</si>
  <si>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</si>
  <si>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</si>
  <si>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</si>
  <si>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</si>
  <si>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</si>
  <si>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</si>
  <si>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</si>
  <si>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</si>
  <si>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</si>
  <si>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</si>
  <si>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</si>
  <si>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</si>
  <si>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</si>
  <si>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</si>
  <si>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</si>
  <si>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</si>
  <si>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</si>
  <si>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</si>
  <si>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</si>
  <si>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</si>
  <si>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</si>
  <si>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</si>
  <si>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</si>
  <si>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</si>
  <si>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</si>
  <si>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</si>
  <si>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</si>
  <si>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</si>
  <si>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</si>
  <si>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</si>
  <si>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</si>
  <si>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</si>
  <si>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</si>
  <si>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</si>
  <si>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</si>
  <si>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</si>
  <si>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</si>
  <si>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</si>
  <si>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</si>
  <si>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</si>
  <si>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</si>
  <si>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</si>
  <si>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</si>
  <si>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</si>
  <si>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</si>
  <si>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</si>
  <si>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</si>
  <si>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</si>
  <si>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</si>
  <si>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</si>
  <si>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</si>
  <si>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</si>
  <si>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</si>
  <si>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</si>
  <si>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</si>
  <si>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</si>
  <si>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</si>
  <si>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</si>
  <si>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</si>
  <si>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</si>
  <si>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</si>
  <si>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</si>
  <si>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</si>
  <si>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</si>
  <si>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</si>
  <si>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</si>
  <si>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</si>
  <si>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</si>
  <si>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</si>
  <si>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</si>
  <si>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</si>
  <si>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</si>
  <si>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</si>
  <si>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</si>
  <si>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</si>
  <si>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</si>
  <si>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</si>
  <si>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</si>
  <si>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</si>
  <si>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</si>
  <si>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</si>
  <si>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</si>
  <si>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</si>
  <si>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</si>
  <si>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</si>
  <si>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</si>
  <si>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</si>
  <si>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</si>
  <si>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</si>
  <si>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</si>
  <si>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</si>
  <si>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</si>
  <si>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</si>
  <si>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</si>
  <si>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</si>
  <si>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</si>
  <si>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</si>
  <si>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</si>
  <si>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</si>
  <si>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</si>
  <si>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</si>
  <si>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</si>
  <si>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</si>
  <si>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</si>
  <si>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</si>
  <si>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</si>
  <si>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</si>
  <si>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</si>
  <si>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</si>
  <si>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</si>
  <si>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</si>
  <si>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</si>
  <si>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</si>
  <si>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</si>
  <si>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</si>
  <si>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</si>
  <si>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</si>
  <si>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</si>
  <si>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</si>
  <si>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</si>
  <si>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</si>
  <si>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</si>
  <si>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</si>
  <si>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</si>
  <si>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</si>
  <si>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</si>
  <si>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</si>
  <si>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</si>
  <si>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</si>
  <si>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</si>
  <si>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</si>
  <si>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</si>
  <si>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</si>
  <si>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</si>
  <si>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</si>
  <si>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</si>
  <si>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</si>
  <si>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</si>
  <si>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</si>
  <si>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</si>
  <si>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</si>
  <si>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</si>
  <si>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</si>
  <si>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</si>
  <si>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</si>
  <si>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</si>
  <si>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</si>
  <si>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</si>
  <si>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</si>
  <si>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</si>
  <si>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</si>
  <si>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</si>
  <si>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</si>
  <si>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</si>
  <si>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</si>
  <si>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</si>
  <si>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</si>
  <si>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</si>
  <si>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</si>
  <si>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</si>
  <si>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</si>
  <si>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</si>
  <si>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</si>
  <si>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</si>
  <si>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</si>
  <si>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</si>
  <si>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</si>
  <si>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</si>
  <si>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</si>
  <si>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</si>
  <si>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</si>
  <si>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</si>
  <si>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</si>
  <si>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</si>
  <si>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</si>
  <si>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</si>
  <si>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</si>
  <si>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</si>
  <si>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</si>
  <si>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</si>
  <si>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</si>
  <si>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</si>
  <si>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</si>
  <si>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</si>
  <si>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</si>
  <si>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</si>
  <si>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</si>
  <si>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</si>
  <si>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</si>
  <si>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</si>
  <si>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</si>
  <si>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</si>
  <si>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</si>
  <si>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</si>
  <si>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</si>
  <si>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</si>
  <si>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</si>
  <si>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</si>
  <si>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</si>
  <si>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</si>
  <si>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</si>
  <si>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</si>
  <si>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</si>
  <si>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</si>
  <si>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</si>
  <si>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</si>
  <si>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</si>
  <si>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</si>
  <si>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</si>
  <si>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</si>
  <si>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</si>
  <si>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</si>
  <si>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</si>
  <si>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</si>
  <si>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</si>
  <si>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</si>
  <si>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</si>
  <si>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</si>
  <si>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</si>
  <si>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</si>
  <si>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</si>
  <si>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</si>
  <si>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</si>
  <si>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</si>
  <si>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</si>
  <si>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</si>
  <si>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</si>
  <si>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</si>
  <si>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</si>
  <si>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</si>
  <si>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</si>
  <si>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</si>
  <si>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</si>
  <si>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</si>
  <si>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</si>
  <si>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</si>
  <si>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</si>
  <si>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</si>
  <si>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</si>
  <si>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</si>
  <si>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</si>
  <si>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</si>
  <si>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</si>
  <si>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</si>
  <si>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</si>
  <si>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</si>
  <si>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</si>
  <si>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</si>
  <si>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</si>
  <si>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</si>
  <si>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</si>
  <si>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</si>
  <si>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</si>
  <si>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</si>
  <si>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</si>
  <si>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</si>
  <si>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</si>
  <si>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</si>
  <si>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</si>
  <si>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</si>
  <si>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</si>
  <si>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</si>
  <si>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</si>
  <si>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</si>
  <si>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</si>
  <si>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</si>
  <si>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</si>
  <si>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</si>
  <si>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</si>
  <si>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</si>
  <si>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</si>
  <si>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</si>
  <si>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</si>
  <si>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</si>
  <si>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</si>
  <si>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</si>
  <si>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</si>
  <si>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</si>
  <si>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</si>
  <si>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</si>
  <si>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</si>
  <si>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</si>
  <si>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</si>
  <si>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</si>
  <si>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</si>
  <si>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</si>
  <si>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</si>
  <si>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</si>
  <si>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</si>
  <si>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</si>
  <si>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</si>
  <si>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</si>
  <si>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</si>
  <si>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</si>
  <si>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</si>
  <si>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</si>
  <si>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</si>
  <si>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</si>
  <si>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</si>
  <si>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</si>
  <si>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</si>
  <si>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</si>
  <si>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</si>
  <si>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</si>
  <si>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</si>
  <si>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</si>
  <si>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</si>
  <si>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</si>
  <si>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</si>
  <si>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</si>
  <si>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</si>
  <si>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</si>
  <si>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</si>
  <si>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</si>
  <si>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</si>
  <si>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</si>
  <si>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</si>
  <si>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</si>
  <si>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</si>
  <si>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</si>
  <si>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</si>
  <si>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</si>
  <si>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</si>
  <si>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</si>
  <si>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</si>
  <si>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</si>
  <si>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</si>
  <si>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</si>
  <si>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</si>
  <si>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</si>
  <si>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</si>
  <si>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</si>
  <si>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</si>
  <si>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</si>
  <si>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</si>
  <si>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</si>
  <si>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</si>
  <si>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</si>
  <si>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</si>
  <si>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</si>
  <si>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</si>
  <si>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</si>
  <si>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</si>
  <si>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</si>
  <si>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</si>
  <si>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</si>
  <si>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</si>
  <si>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</si>
  <si>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</si>
  <si>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</si>
  <si>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</si>
  <si>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</si>
  <si>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</si>
  <si>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</si>
  <si>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</si>
  <si>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</si>
  <si>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</si>
  <si>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</si>
  <si>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</si>
  <si>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</si>
  <si>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</si>
  <si>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</si>
  <si>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</si>
  <si>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</si>
  <si>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</si>
  <si>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</si>
  <si>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</si>
  <si>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</si>
  <si>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</si>
  <si>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</si>
  <si>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</si>
  <si>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</si>
  <si>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</si>
  <si>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</si>
  <si>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</si>
  <si>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</si>
  <si>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</si>
  <si>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</si>
  <si>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</si>
  <si>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</si>
  <si>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</si>
  <si>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</si>
  <si>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</si>
  <si>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</si>
  <si>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</si>
  <si>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</si>
  <si>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</si>
  <si>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</si>
  <si>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</si>
  <si>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</si>
  <si>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</si>
  <si>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</si>
  <si>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</si>
  <si>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</si>
  <si>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</si>
  <si>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</si>
  <si>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</si>
  <si>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</si>
  <si>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</si>
  <si>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</si>
  <si>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</si>
  <si>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</si>
  <si>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</si>
  <si>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</si>
  <si>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</si>
  <si>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</si>
  <si>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</si>
  <si>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</si>
  <si>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</si>
  <si>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</si>
  <si>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</si>
  <si>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</si>
  <si>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</si>
  <si>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</si>
  <si>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</si>
  <si>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</si>
  <si>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</si>
  <si>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</si>
  <si>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</si>
  <si>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</si>
  <si>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</si>
  <si>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</si>
  <si>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</si>
  <si>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</si>
  <si>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</si>
  <si>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</si>
  <si>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</si>
  <si>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</si>
  <si>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</si>
  <si>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</si>
  <si>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</si>
  <si>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</si>
  <si>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</si>
  <si>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</si>
  <si>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</si>
  <si>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</si>
  <si>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</si>
  <si>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</si>
  <si>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</si>
  <si>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</si>
  <si>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</si>
  <si>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</si>
  <si>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</si>
  <si>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</si>
  <si>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</si>
  <si>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</si>
  <si>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</si>
  <si>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</si>
  <si>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</si>
  <si>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</si>
  <si>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</si>
  <si>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</si>
  <si>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</si>
  <si>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</si>
  <si>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</si>
  <si>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</si>
  <si>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</si>
  <si>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</si>
  <si>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</si>
  <si>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</si>
  <si>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</si>
  <si>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</si>
  <si>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</si>
  <si>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</si>
  <si>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</si>
  <si>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</si>
  <si>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</si>
  <si>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</si>
  <si>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</si>
  <si>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</si>
  <si>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</si>
  <si>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</si>
  <si>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</si>
  <si>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</si>
  <si>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</si>
  <si>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</si>
  <si>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</si>
  <si>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</si>
  <si>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</si>
  <si>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</si>
  <si>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</si>
  <si>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</si>
  <si>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</si>
  <si>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</si>
  <si>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</si>
  <si>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</si>
  <si>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</si>
  <si>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</si>
  <si>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</si>
  <si>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</si>
  <si>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</si>
  <si>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</si>
  <si>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</si>
  <si>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</si>
  <si>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</si>
  <si>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</si>
  <si>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</si>
  <si>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</si>
  <si>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</si>
  <si>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</si>
  <si>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</si>
  <si>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</si>
  <si>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</si>
  <si>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</si>
  <si>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</si>
  <si>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</si>
  <si>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</si>
  <si>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</si>
  <si>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</si>
  <si>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</si>
  <si>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</si>
  <si>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</si>
  <si>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</si>
  <si>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</si>
  <si>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</si>
  <si>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</si>
  <si>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</si>
  <si>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</si>
  <si>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</si>
  <si>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</si>
  <si>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</si>
  <si>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</si>
  <si>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</si>
  <si>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</si>
  <si>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</si>
  <si>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</si>
  <si>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</si>
  <si>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</si>
  <si>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</si>
  <si>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</si>
  <si>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</si>
  <si>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</si>
  <si>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</si>
  <si>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</si>
  <si>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</si>
  <si>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</si>
  <si>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</si>
  <si>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</si>
  <si>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</si>
  <si>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</si>
  <si>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</si>
  <si>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</si>
  <si>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</si>
  <si>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</si>
  <si>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</si>
  <si>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</si>
  <si>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</si>
  <si>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</si>
  <si>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</si>
  <si>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</si>
  <si>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</si>
  <si>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</si>
  <si>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</si>
  <si>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</si>
  <si>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</si>
  <si>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</si>
  <si>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</si>
  <si>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</si>
  <si>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</si>
  <si>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</si>
  <si>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</si>
  <si>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</si>
  <si>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</si>
  <si>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</si>
  <si>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</si>
  <si>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</si>
  <si>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</si>
  <si>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</si>
  <si>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</si>
  <si>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</si>
  <si>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</si>
  <si>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</si>
  <si>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</si>
  <si>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</si>
  <si>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</si>
  <si>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</si>
  <si>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</si>
  <si>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</si>
  <si>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</si>
  <si>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</si>
  <si>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</si>
  <si>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</si>
  <si>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</si>
  <si>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</si>
  <si>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</si>
  <si>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</si>
  <si>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</si>
  <si>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</si>
  <si>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</si>
  <si>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</si>
  <si>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</si>
  <si>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</si>
  <si>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</si>
  <si>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</si>
  <si>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</si>
  <si>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</si>
  <si>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</si>
  <si>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</si>
  <si>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</si>
  <si>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</si>
  <si>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</si>
  <si>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</si>
  <si>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</si>
  <si>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</si>
  <si>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</si>
  <si>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</si>
  <si>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</si>
  <si>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</si>
  <si>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</si>
  <si>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</si>
  <si>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</si>
  <si>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</si>
  <si>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</si>
  <si>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</si>
  <si>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</si>
  <si>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</si>
  <si>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</si>
  <si>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</si>
  <si>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</si>
  <si>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</si>
  <si>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</si>
  <si>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</si>
  <si>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</si>
  <si>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</si>
  <si>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</si>
  <si>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</si>
  <si>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</si>
  <si>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</si>
  <si>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</si>
  <si>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</si>
  <si>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</si>
  <si>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</si>
  <si>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</si>
  <si>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</si>
  <si>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</si>
  <si>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</si>
  <si>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</si>
  <si>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</si>
  <si>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</si>
  <si>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</si>
  <si>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</si>
  <si>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</si>
  <si>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</si>
  <si>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</si>
  <si>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</si>
  <si>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</si>
  <si>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</si>
  <si>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</si>
  <si>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</si>
  <si>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</si>
  <si>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</si>
  <si>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</si>
  <si>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</si>
  <si>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</si>
  <si>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</si>
  <si>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</si>
  <si>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</si>
  <si>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</si>
  <si>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</si>
  <si>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</si>
  <si>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</si>
  <si>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</si>
  <si>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</si>
  <si>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</si>
  <si>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</si>
  <si>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</si>
  <si>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</si>
  <si>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</si>
  <si>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</si>
  <si>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</si>
  <si>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</si>
  <si>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</si>
  <si>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</si>
  <si>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</si>
  <si>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</si>
  <si>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</si>
  <si>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</si>
  <si>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</si>
  <si>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</si>
  <si>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</si>
  <si>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</si>
  <si>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</si>
  <si>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</si>
  <si>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</si>
  <si>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</si>
  <si>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</si>
  <si>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</si>
  <si>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</si>
  <si>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</si>
  <si>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</si>
  <si>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</si>
  <si>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</si>
  <si>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</si>
  <si>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</si>
  <si>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</si>
  <si>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</si>
  <si>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</si>
  <si>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</si>
  <si>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</si>
  <si>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</si>
  <si>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</si>
  <si>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</si>
  <si>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</si>
  <si>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</si>
  <si>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</si>
  <si>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</si>
  <si>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</si>
  <si>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</si>
  <si>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</si>
  <si>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</si>
  <si>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</si>
  <si>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</si>
  <si>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</si>
  <si>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</si>
  <si>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</si>
  <si>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</si>
  <si>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</si>
  <si>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</si>
  <si>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</si>
  <si>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</si>
  <si>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</si>
  <si>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</si>
  <si>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</si>
  <si>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</si>
  <si>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</si>
  <si>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</si>
  <si>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</si>
  <si>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</si>
  <si>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</si>
  <si>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</si>
  <si>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</si>
  <si>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</si>
  <si>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</si>
  <si>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</si>
  <si>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</si>
  <si>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</si>
  <si>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</si>
  <si>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</si>
  <si>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</si>
  <si>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</si>
  <si>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</si>
  <si>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</si>
  <si>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</si>
  <si>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</si>
  <si>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</si>
  <si>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</si>
  <si>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</si>
  <si>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</si>
  <si>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</si>
  <si>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</si>
  <si>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</si>
  <si>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</si>
  <si>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</si>
  <si>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</si>
  <si>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</si>
  <si>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</si>
  <si>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</si>
  <si>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</si>
  <si>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</si>
  <si>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</si>
  <si>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</si>
  <si>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</si>
  <si>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</si>
  <si>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</si>
  <si>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</si>
  <si>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</si>
  <si>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</si>
  <si>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</si>
  <si>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</si>
  <si>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</si>
  <si>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</si>
  <si>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</si>
  <si>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</si>
  <si>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</si>
  <si>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</si>
  <si>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</si>
  <si>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</si>
  <si>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</si>
  <si>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</si>
  <si>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</si>
  <si>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</si>
  <si>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</si>
  <si>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</si>
  <si>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</si>
  <si>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</si>
  <si>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</si>
  <si>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</si>
  <si>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</si>
  <si>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</si>
  <si>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</si>
  <si>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</si>
  <si>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</si>
  <si>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</si>
  <si>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</si>
  <si>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</si>
  <si>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</si>
  <si>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</si>
  <si>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</si>
  <si>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</si>
  <si>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</si>
  <si>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</si>
  <si>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</si>
  <si>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</si>
  <si>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</si>
  <si>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</si>
  <si>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</si>
  <si>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</si>
  <si>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</si>
  <si>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</si>
  <si>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</si>
  <si>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</si>
  <si>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</si>
  <si>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</si>
  <si>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</si>
  <si>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</si>
  <si>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</si>
  <si>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</si>
  <si>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</si>
  <si>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</si>
  <si>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</si>
  <si>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</si>
  <si>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</si>
  <si>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</si>
  <si>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</si>
  <si>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</si>
  <si>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</si>
  <si>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</si>
  <si>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</si>
  <si>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</si>
  <si>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</si>
  <si>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</si>
  <si>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</si>
  <si>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</si>
  <si>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</si>
  <si>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</si>
  <si>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</si>
  <si>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</si>
  <si>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</si>
  <si>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</si>
  <si>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</si>
  <si>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</si>
  <si>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</si>
  <si>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</si>
  <si>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</si>
  <si>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</si>
  <si>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</si>
  <si>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</si>
  <si>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</si>
  <si>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</si>
  <si>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</si>
  <si>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</si>
  <si>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</si>
  <si>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</si>
  <si>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</si>
  <si>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</si>
  <si>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</si>
  <si>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</si>
  <si>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</si>
  <si>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</si>
  <si>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</si>
  <si>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</si>
  <si>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</si>
  <si>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</si>
  <si>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</si>
  <si>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</si>
  <si>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</si>
  <si>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</si>
  <si>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</si>
  <si>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</si>
  <si>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</si>
  <si>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</si>
  <si>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</si>
  <si>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</si>
  <si>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</si>
  <si>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</si>
  <si>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</si>
  <si>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</si>
  <si>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</si>
  <si>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</si>
  <si>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</si>
  <si>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</si>
  <si>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</si>
  <si>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</si>
  <si>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</si>
  <si>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</si>
  <si>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</si>
  <si>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</si>
  <si>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</si>
  <si>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</si>
  <si>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</si>
  <si>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</si>
  <si>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</si>
  <si>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</si>
  <si>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</si>
  <si>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</si>
  <si>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</si>
  <si>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</si>
  <si>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</si>
  <si>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</si>
  <si>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</si>
  <si>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</si>
  <si>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</si>
  <si>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</si>
  <si>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</si>
  <si>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</si>
  <si>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</si>
  <si>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</si>
  <si>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</si>
  <si>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</si>
  <si>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</si>
  <si>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</si>
  <si>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</si>
  <si>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</si>
  <si>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</si>
  <si>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</si>
  <si>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</si>
  <si>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</si>
  <si>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</si>
  <si>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</si>
  <si>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</si>
  <si>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</si>
  <si>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</si>
  <si>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</si>
  <si>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</si>
  <si>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</si>
  <si>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</si>
  <si>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</si>
  <si>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</si>
  <si>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</si>
  <si>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</si>
  <si>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</si>
  <si>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</si>
  <si>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</si>
  <si>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</si>
  <si>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</si>
  <si>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</si>
  <si>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</si>
  <si>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</si>
  <si>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</si>
  <si>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</si>
  <si>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</si>
  <si>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</si>
  <si>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</si>
  <si>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</si>
  <si>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</si>
  <si>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</si>
  <si>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</si>
  <si>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</si>
  <si>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</si>
  <si>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</si>
  <si>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</si>
  <si>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</si>
  <si>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</si>
  <si>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</si>
  <si>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</si>
  <si>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</si>
  <si>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</si>
  <si>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</si>
  <si>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</si>
  <si>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</si>
  <si>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</si>
  <si>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</si>
  <si>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</si>
  <si>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</si>
  <si>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</si>
  <si>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</si>
  <si>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</si>
  <si>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</si>
  <si>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</si>
  <si>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</si>
  <si>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</si>
  <si>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</si>
  <si>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</si>
  <si>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</si>
  <si>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</si>
  <si>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</si>
  <si>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</si>
  <si>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</si>
  <si>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</si>
  <si>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</si>
  <si>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</si>
  <si>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</si>
  <si>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</si>
  <si>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</si>
  <si>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</si>
  <si>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</si>
  <si>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</si>
  <si>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</si>
  <si>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</si>
  <si>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</si>
  <si>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</si>
  <si>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</si>
  <si>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</si>
  <si>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</si>
  <si>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</si>
  <si>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</si>
  <si>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</si>
  <si>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</si>
  <si>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</si>
  <si>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</si>
  <si>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</si>
  <si>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</si>
  <si>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</si>
  <si>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</si>
  <si>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</si>
  <si>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</si>
  <si>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</si>
  <si>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</si>
  <si>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</si>
  <si>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</si>
  <si>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</si>
  <si>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</si>
  <si>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</si>
  <si>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</si>
  <si>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</si>
  <si>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</si>
  <si>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</si>
  <si>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</si>
  <si>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</si>
  <si>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</si>
  <si>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</si>
  <si>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</si>
  <si>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</si>
  <si>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</si>
  <si>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</si>
  <si>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</si>
  <si>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</si>
  <si>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</si>
  <si>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</si>
  <si>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</si>
  <si>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</si>
  <si>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</si>
  <si>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</si>
  <si>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</si>
  <si>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</si>
  <si>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</si>
  <si>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</si>
  <si>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</si>
  <si>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</si>
  <si>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</si>
  <si>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</si>
  <si>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</si>
  <si>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</si>
  <si>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</si>
  <si>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</si>
  <si>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</si>
  <si>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</si>
  <si>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</si>
  <si>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</si>
  <si>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</si>
  <si>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</si>
  <si>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</si>
  <si>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</si>
  <si>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</si>
  <si>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</si>
  <si>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</si>
  <si>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</si>
  <si>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</si>
  <si>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</si>
  <si>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</si>
  <si>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</si>
  <si>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</si>
  <si>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</si>
  <si>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</si>
  <si>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</si>
  <si>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</si>
  <si>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</si>
  <si>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</si>
  <si>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</si>
  <si>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</si>
  <si>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</si>
  <si>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</si>
  <si>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</si>
  <si>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</si>
  <si>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</si>
  <si>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</si>
  <si>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</si>
  <si>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</si>
  <si>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</si>
  <si>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</si>
  <si>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</si>
  <si>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</si>
  <si>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</si>
  <si>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</si>
  <si>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</si>
  <si>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</si>
  <si>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</si>
  <si>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</si>
  <si>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</si>
  <si>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</si>
  <si>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</si>
  <si>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</si>
  <si>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</si>
  <si>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</si>
  <si>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</si>
  <si>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</si>
  <si>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</si>
  <si>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</si>
  <si>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</si>
  <si>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</si>
  <si>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</si>
  <si>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</si>
  <si>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</si>
  <si>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</si>
  <si>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</si>
  <si>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</si>
  <si>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</si>
  <si>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</si>
  <si>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</si>
  <si>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</si>
  <si>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</si>
  <si>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</si>
  <si>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</si>
  <si>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</si>
  <si>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</si>
  <si>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</si>
  <si>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</si>
  <si>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</si>
  <si>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</si>
  <si>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</si>
  <si>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</si>
  <si>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</si>
  <si>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</si>
  <si>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</si>
  <si>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</si>
  <si>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</si>
  <si>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</si>
  <si>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</si>
  <si>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</si>
  <si>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</si>
  <si>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</si>
  <si>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</si>
  <si>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</si>
  <si>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</si>
  <si>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</si>
  <si>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</si>
  <si>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</si>
  <si>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</si>
  <si>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</si>
  <si>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</si>
  <si>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</si>
  <si>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</si>
  <si>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</si>
  <si>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</si>
  <si>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</si>
  <si>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</si>
  <si>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</si>
  <si>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</si>
  <si>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</si>
  <si>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</si>
  <si>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</si>
  <si>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</si>
  <si>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</si>
  <si>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</si>
  <si>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</si>
  <si>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</si>
  <si>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</si>
  <si>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</si>
  <si>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</si>
  <si>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</si>
  <si>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</si>
  <si>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</si>
  <si>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</si>
  <si>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</si>
  <si>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</si>
  <si>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</si>
  <si>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</si>
  <si>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</si>
  <si>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</si>
  <si>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</si>
  <si>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</si>
  <si>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</si>
  <si>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</si>
  <si>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</si>
  <si>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</si>
  <si>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</si>
  <si>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</si>
  <si>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</si>
  <si>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</si>
  <si>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</si>
  <si>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</si>
  <si>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</si>
  <si>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</si>
  <si>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</si>
  <si>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</si>
  <si>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</si>
  <si>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</si>
  <si>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</si>
  <si>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</si>
  <si>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</si>
  <si>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</si>
  <si>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</si>
  <si>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</si>
  <si>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</si>
  <si>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</si>
  <si>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</si>
  <si>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</si>
  <si>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</si>
  <si>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</si>
  <si>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</si>
  <si>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</si>
  <si>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</si>
  <si>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</si>
  <si>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</si>
  <si>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</si>
  <si>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</si>
  <si>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</si>
  <si>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</si>
  <si>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</si>
  <si>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</si>
  <si>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</si>
  <si>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</si>
  <si>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</si>
  <si>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</si>
  <si>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</si>
  <si>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</si>
  <si>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</si>
  <si>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</si>
  <si>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</si>
  <si>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</si>
  <si>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</si>
  <si>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</si>
  <si>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</si>
  <si>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</si>
  <si>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</si>
  <si>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</si>
  <si>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</si>
  <si>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</si>
  <si>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</si>
  <si>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</si>
  <si>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</si>
  <si>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</si>
  <si>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</si>
  <si>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</si>
  <si>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</si>
  <si>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</si>
  <si>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</si>
  <si>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</si>
  <si>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</si>
  <si>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</si>
  <si>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</si>
  <si>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</si>
  <si>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</si>
  <si>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</si>
  <si>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</si>
  <si>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</si>
  <si>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</si>
  <si>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</si>
  <si>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</si>
  <si>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</si>
  <si>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</si>
  <si>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</si>
  <si>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</si>
  <si>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</si>
  <si>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</si>
  <si>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</si>
  <si>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</si>
  <si>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</si>
  <si>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</si>
  <si>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</si>
  <si>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</si>
  <si>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</si>
  <si>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</si>
  <si>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</si>
  <si>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</si>
  <si>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</si>
  <si>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</si>
  <si>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</si>
  <si>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</si>
  <si>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</si>
  <si>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</si>
  <si>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</si>
  <si>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</si>
  <si>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</si>
  <si>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</si>
  <si>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</si>
  <si>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</si>
  <si>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</si>
  <si>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</si>
  <si>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</si>
  <si>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</si>
  <si>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</si>
  <si>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</si>
  <si>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</si>
  <si>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</si>
  <si>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</si>
  <si>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</si>
  <si>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</si>
  <si>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</si>
  <si>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</si>
  <si>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</si>
  <si>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</si>
  <si>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</si>
  <si>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</si>
  <si>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</si>
  <si>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</si>
  <si>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</si>
  <si>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</si>
  <si>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</si>
  <si>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</si>
  <si>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</si>
  <si>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</si>
  <si>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</si>
  <si>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</si>
  <si>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</si>
  <si>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</si>
  <si>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</si>
  <si>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</si>
  <si>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</si>
  <si>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</si>
  <si>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</si>
  <si>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</si>
  <si>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</si>
  <si>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</si>
  <si>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</si>
  <si>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</si>
  <si>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</si>
  <si>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</si>
  <si>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</si>
  <si>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</si>
  <si>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</si>
  <si>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</si>
  <si>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</si>
  <si>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</si>
  <si>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</si>
  <si>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</si>
  <si>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</si>
  <si>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</si>
  <si>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</si>
  <si>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</si>
  <si>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</si>
  <si>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</si>
  <si>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</si>
  <si>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</si>
  <si>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</si>
  <si>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</si>
  <si>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</si>
  <si>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</si>
  <si>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</si>
  <si>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</si>
  <si>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</si>
  <si>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</si>
  <si>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</si>
  <si>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</si>
  <si>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</si>
  <si>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</si>
  <si>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</si>
  <si>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</si>
  <si>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</si>
  <si>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</si>
  <si>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</si>
  <si>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</si>
  <si>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</si>
  <si>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</si>
  <si>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</si>
  <si>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</si>
  <si>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</si>
  <si>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</si>
  <si>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</si>
  <si>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</si>
  <si>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</si>
  <si>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</si>
  <si>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</si>
  <si>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</si>
  <si>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</si>
  <si>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</si>
  <si>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</si>
  <si>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</si>
  <si>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</si>
  <si>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</si>
  <si>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</si>
  <si>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</si>
  <si>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</si>
  <si>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</si>
  <si>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</si>
  <si>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</si>
  <si>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</si>
  <si>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</si>
  <si>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</si>
  <si>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</si>
  <si>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</si>
  <si>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</si>
  <si>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</si>
  <si>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</si>
  <si>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</si>
  <si>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</si>
  <si>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</si>
  <si>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</si>
  <si>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</si>
  <si>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</si>
  <si>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</si>
  <si>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</si>
  <si>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</si>
  <si>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</si>
  <si>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</si>
  <si>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</si>
  <si>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</si>
  <si>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</si>
  <si>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</si>
  <si>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</si>
  <si>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</si>
  <si>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</si>
  <si>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</si>
  <si>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</si>
  <si>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</si>
  <si>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</si>
  <si>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</si>
  <si>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</si>
  <si>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</si>
  <si>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</si>
  <si>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</si>
  <si>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</si>
  <si>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</si>
  <si>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</si>
  <si>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</si>
  <si>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</si>
  <si>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</si>
  <si>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</si>
  <si>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</si>
  <si>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</si>
  <si>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</si>
  <si>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</si>
  <si>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</si>
  <si>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</si>
  <si>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</si>
  <si>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</si>
  <si>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</si>
  <si>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</si>
  <si>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</si>
  <si>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</si>
  <si>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</si>
  <si>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</si>
  <si>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</si>
  <si>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</si>
  <si>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</si>
  <si>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</si>
  <si>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</si>
  <si>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</si>
  <si>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</si>
  <si>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</si>
  <si>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</si>
  <si>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</si>
  <si>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</si>
  <si>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</si>
  <si>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</si>
  <si>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</si>
  <si>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</si>
  <si>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</si>
  <si>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</si>
  <si>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</si>
  <si>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</si>
  <si>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</si>
  <si>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</si>
  <si>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</si>
  <si>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</si>
  <si>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</si>
  <si>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</si>
  <si>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</si>
  <si>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</si>
  <si>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</si>
  <si>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</si>
  <si>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</si>
  <si>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</si>
  <si>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</si>
  <si>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</si>
  <si>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</si>
  <si>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</si>
  <si>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</si>
  <si>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</si>
  <si>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</si>
  <si>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</si>
  <si>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</si>
  <si>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</si>
  <si>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</si>
  <si>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</si>
  <si>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</si>
  <si>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</si>
  <si>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</si>
  <si>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</si>
  <si>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</si>
  <si>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</si>
  <si>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</si>
  <si>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</si>
  <si>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</si>
  <si>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</si>
  <si>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</si>
  <si>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</si>
  <si>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</si>
  <si>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</si>
  <si>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</si>
  <si>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</si>
  <si>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</si>
  <si>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</si>
  <si>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</si>
  <si>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</si>
  <si>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</si>
  <si>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</si>
  <si>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</si>
  <si>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</si>
  <si>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</si>
  <si>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</si>
  <si>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</si>
  <si>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</si>
  <si>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</si>
  <si>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</si>
  <si>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</si>
  <si>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</si>
  <si>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</si>
  <si>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</si>
  <si>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</si>
  <si>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</si>
  <si>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</si>
  <si>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</si>
  <si>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</si>
  <si>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</si>
  <si>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</si>
  <si>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</si>
  <si>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</si>
  <si>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</si>
  <si>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</si>
  <si>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</si>
  <si>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</si>
  <si>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</si>
  <si>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</si>
  <si>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</si>
  <si>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</si>
  <si>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</si>
  <si>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</si>
  <si>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</si>
  <si>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</si>
  <si>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</si>
  <si>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</si>
  <si>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</si>
  <si>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</si>
  <si>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</si>
  <si>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</si>
  <si>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</si>
  <si>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</si>
  <si>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</si>
  <si>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</si>
  <si>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</si>
  <si>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</si>
  <si>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</si>
  <si>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</si>
  <si>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</si>
  <si>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</si>
  <si>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</si>
  <si>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</si>
  <si>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</si>
  <si>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</si>
  <si>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</si>
  <si>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</si>
  <si>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</si>
  <si>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</si>
  <si>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</si>
  <si>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</si>
  <si>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</si>
  <si>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</si>
  <si>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</si>
  <si>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</si>
  <si>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</si>
  <si>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</si>
  <si>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</si>
  <si>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</si>
  <si>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</si>
  <si>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</si>
  <si>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</si>
  <si>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</si>
  <si>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</si>
  <si>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</si>
  <si>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</si>
  <si>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</si>
  <si>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</si>
  <si>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</si>
  <si>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</si>
  <si>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</si>
  <si>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</si>
  <si>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</si>
  <si>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</si>
  <si>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</si>
  <si>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</si>
  <si>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</si>
  <si>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</si>
  <si>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</si>
  <si>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</si>
  <si>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</si>
  <si>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</si>
  <si>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</si>
  <si>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</si>
  <si>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</si>
  <si>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</si>
  <si>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</si>
  <si>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</si>
  <si>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</si>
  <si>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</si>
  <si>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</si>
  <si>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</si>
  <si>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</si>
  <si>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</si>
  <si>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</si>
  <si>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</si>
  <si>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</si>
  <si>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</si>
  <si>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</si>
  <si>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</si>
  <si>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</si>
  <si>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</si>
  <si>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</si>
  <si>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</si>
  <si>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</si>
  <si>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</si>
  <si>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</si>
  <si>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</si>
  <si>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</si>
  <si>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</si>
  <si>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</si>
  <si>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</si>
  <si>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</si>
  <si>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</si>
  <si>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</si>
  <si>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</si>
  <si>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</si>
  <si>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</si>
  <si>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</si>
  <si>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</si>
  <si>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</si>
  <si>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</si>
  <si>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</si>
  <si>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</si>
  <si>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</si>
  <si>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</si>
  <si>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</si>
  <si>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</si>
  <si>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</si>
  <si>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</si>
  <si>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</si>
  <si>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</si>
  <si>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</si>
  <si>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</si>
  <si>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</si>
  <si>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</si>
  <si>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</si>
  <si>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</si>
  <si>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</si>
  <si>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</si>
  <si>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</si>
  <si>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</si>
  <si>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</si>
  <si>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</si>
  <si>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</si>
  <si>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</si>
  <si>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</si>
  <si>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</si>
  <si>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</si>
  <si>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</si>
  <si>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</si>
  <si>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</si>
  <si>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</si>
  <si>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</si>
  <si>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</si>
  <si>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</si>
  <si>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</si>
  <si>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</si>
  <si>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</si>
  <si>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</si>
  <si>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</si>
  <si>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</si>
  <si>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</si>
  <si>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</si>
  <si>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</si>
  <si>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</si>
  <si>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</si>
  <si>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</si>
  <si>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</si>
  <si>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</si>
  <si>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</si>
  <si>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</si>
  <si>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</si>
  <si>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</si>
  <si>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</si>
  <si>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</si>
  <si>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</si>
  <si>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</si>
  <si>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</si>
  <si>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</si>
  <si>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</si>
  <si>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</si>
  <si>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</si>
  <si>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</si>
  <si>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</si>
  <si>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</si>
  <si>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</si>
  <si>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</si>
  <si>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</si>
  <si>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</si>
  <si>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</si>
  <si>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</si>
  <si>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</si>
  <si>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</si>
  <si>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</si>
  <si>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</si>
  <si>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</si>
  <si>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</si>
  <si>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</si>
  <si>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</si>
  <si>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</si>
  <si>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</si>
  <si>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</si>
  <si>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</si>
  <si>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</si>
  <si>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</si>
  <si>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</si>
  <si>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</si>
  <si>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</si>
  <si>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</si>
  <si>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</si>
  <si>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</si>
  <si>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</si>
  <si>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</si>
  <si>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</si>
  <si>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</si>
  <si>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</si>
  <si>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</si>
  <si>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</si>
  <si>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</si>
  <si>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</si>
  <si>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</si>
  <si>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</si>
  <si>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</si>
  <si>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</si>
  <si>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</si>
  <si>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</si>
  <si>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</si>
  <si>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</si>
  <si>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</si>
  <si>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</si>
  <si>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</si>
  <si>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</si>
  <si>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</si>
  <si>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</si>
  <si>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</si>
  <si>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</si>
  <si>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</si>
  <si>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</si>
  <si>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</si>
  <si>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</si>
  <si>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</si>
  <si>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</si>
  <si>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</si>
  <si>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</si>
  <si>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</si>
  <si>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</si>
  <si>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</si>
  <si>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</si>
  <si>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</si>
  <si>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</si>
  <si>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</si>
  <si>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</si>
  <si>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</si>
  <si>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</si>
  <si>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</si>
  <si>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</si>
  <si>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</si>
  <si>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</si>
  <si>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</si>
  <si>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</si>
  <si>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</si>
  <si>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</si>
  <si>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</si>
  <si>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</si>
  <si>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</si>
  <si>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</si>
  <si>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</si>
  <si>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</si>
  <si>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</si>
  <si>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</si>
  <si>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</si>
  <si>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</si>
  <si>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</si>
  <si>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</si>
  <si>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</si>
  <si>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</si>
  <si>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</si>
  <si>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</si>
  <si>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</si>
  <si>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</si>
  <si>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</si>
  <si>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</si>
  <si>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</si>
  <si>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</si>
  <si>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</si>
  <si>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</si>
  <si>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</si>
  <si>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</si>
  <si>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</si>
  <si>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</si>
  <si>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</si>
  <si>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</si>
  <si>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</si>
  <si>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</si>
  <si>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</si>
  <si>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</si>
  <si>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</si>
  <si>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</si>
  <si>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</si>
  <si>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</si>
  <si>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</si>
  <si>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</si>
  <si>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</si>
  <si>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</si>
  <si>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</si>
  <si>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</si>
  <si>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</si>
  <si>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</si>
  <si>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</si>
  <si>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</si>
  <si>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</si>
  <si>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</si>
  <si>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</si>
  <si>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</si>
  <si>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</si>
  <si>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</si>
  <si>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</si>
  <si>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</si>
  <si>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</si>
  <si>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</si>
  <si>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</si>
  <si>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</si>
  <si>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</si>
  <si>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</si>
  <si>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</si>
  <si>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</si>
  <si>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</si>
  <si>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</si>
  <si>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</si>
  <si>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</si>
  <si>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</si>
  <si>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</si>
  <si>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</si>
  <si>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</si>
  <si>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</si>
  <si>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</si>
  <si>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</si>
  <si>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</si>
  <si>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</si>
  <si>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</si>
  <si>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</si>
  <si>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</si>
  <si>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</si>
  <si>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</si>
  <si>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</si>
  <si>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</si>
  <si>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</si>
  <si>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</si>
  <si>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</si>
  <si>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</si>
  <si>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</si>
  <si>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</si>
  <si>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</si>
  <si>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</si>
  <si>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</si>
  <si>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</si>
  <si>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</si>
  <si>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</si>
  <si>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</si>
  <si>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</si>
  <si>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</si>
  <si>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</si>
  <si>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</si>
  <si>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</si>
  <si>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</si>
  <si>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</si>
  <si>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</si>
  <si>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</si>
  <si>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</si>
  <si>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</si>
  <si>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</si>
  <si>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</si>
  <si>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</si>
  <si>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</si>
  <si>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</si>
  <si>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</si>
  <si>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</si>
  <si>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</si>
  <si>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</si>
  <si>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</si>
  <si>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</si>
  <si>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</si>
  <si>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</si>
  <si>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</si>
  <si>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</si>
  <si>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</si>
  <si>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</si>
  <si>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</si>
  <si>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</si>
  <si>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</si>
  <si>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</si>
  <si>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</si>
  <si>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</si>
  <si>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</si>
  <si>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</si>
  <si>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</si>
  <si>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</si>
  <si>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</si>
  <si>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</si>
  <si>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</si>
  <si>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</si>
  <si>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</si>
  <si>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</si>
  <si>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</si>
  <si>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</si>
  <si>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</si>
  <si>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</si>
  <si>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</si>
  <si>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</si>
  <si>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</si>
  <si>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</si>
  <si>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</si>
  <si>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</si>
  <si>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</si>
  <si>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</si>
  <si>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</si>
  <si>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</si>
  <si>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</si>
  <si>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</si>
  <si>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</si>
  <si>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</si>
  <si>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</si>
  <si>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</si>
  <si>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</si>
  <si>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</si>
  <si>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</si>
  <si>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</si>
  <si>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</si>
  <si>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</si>
  <si>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</si>
  <si>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</si>
  <si>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</si>
  <si>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</si>
  <si>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</si>
  <si>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</si>
  <si>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</si>
  <si>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</si>
  <si>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</si>
  <si>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</si>
  <si>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</si>
  <si>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</si>
  <si>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</si>
  <si>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</si>
  <si>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</si>
  <si>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</si>
  <si>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</si>
  <si>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</si>
  <si>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</si>
  <si>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</si>
  <si>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</si>
  <si>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</si>
  <si>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</si>
  <si>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</si>
  <si>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</si>
  <si>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</si>
  <si>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</si>
  <si>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</si>
  <si>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</si>
  <si>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</si>
  <si>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</si>
  <si>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</si>
  <si>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</si>
  <si>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</si>
  <si>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</si>
  <si>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</si>
  <si>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</si>
  <si>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</si>
  <si>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</si>
  <si>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</si>
  <si>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</si>
  <si>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</si>
  <si>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</si>
  <si>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</si>
  <si>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</si>
  <si>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</si>
  <si>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</si>
  <si>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</si>
  <si>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</si>
  <si>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</si>
  <si>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</si>
  <si>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</si>
  <si>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</si>
  <si>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</si>
  <si>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</si>
  <si>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</si>
  <si>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</si>
  <si>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</si>
  <si>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</si>
  <si>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</si>
  <si>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</si>
  <si>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</si>
  <si>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</si>
  <si>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</si>
  <si>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</si>
  <si>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</si>
  <si>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</si>
  <si>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</si>
  <si>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</si>
  <si>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</si>
  <si>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</si>
  <si>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</si>
  <si>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</si>
  <si>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</si>
  <si>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</si>
  <si>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</si>
  <si>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</si>
  <si>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</si>
  <si>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</si>
  <si>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</si>
  <si>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</si>
  <si>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</si>
  <si>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</si>
  <si>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</si>
  <si>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</si>
  <si>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</si>
  <si>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</si>
  <si>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</si>
  <si>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</si>
  <si>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</si>
  <si>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</si>
  <si>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</si>
  <si>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</si>
  <si>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</si>
  <si>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</si>
  <si>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</si>
  <si>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</si>
  <si>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</si>
  <si>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</si>
  <si>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</si>
  <si>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</si>
  <si>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</si>
  <si>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</si>
  <si>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</si>
  <si>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</si>
  <si>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</si>
  <si>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</si>
  <si>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</si>
  <si>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</si>
  <si>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</si>
  <si>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</si>
  <si>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</si>
  <si>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</si>
  <si>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</si>
  <si>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</si>
  <si>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</si>
  <si>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</si>
  <si>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</si>
  <si>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</si>
  <si>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</si>
  <si>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</si>
  <si>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</si>
  <si>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</si>
  <si>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</si>
  <si>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</si>
  <si>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</si>
  <si>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</si>
  <si>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</si>
  <si>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</si>
  <si>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</si>
  <si>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</si>
  <si>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</si>
  <si>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</si>
  <si>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</si>
  <si>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</si>
  <si>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</si>
  <si>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</si>
  <si>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</si>
  <si>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</si>
  <si>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</si>
  <si>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</si>
  <si>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</si>
  <si>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</si>
  <si>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</si>
  <si>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</si>
  <si>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</si>
  <si>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</si>
  <si>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</si>
  <si>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</si>
  <si>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</si>
  <si>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</si>
  <si>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</si>
  <si>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</si>
  <si>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</si>
  <si>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</si>
  <si>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</si>
  <si>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</si>
  <si>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</si>
  <si>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</si>
  <si>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</si>
  <si>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</si>
  <si>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</si>
  <si>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</si>
  <si>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</si>
  <si>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</si>
  <si>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</si>
  <si>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</si>
  <si>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</si>
  <si>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</si>
  <si>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</si>
  <si>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</si>
  <si>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</si>
  <si>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</si>
  <si>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</si>
  <si>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</si>
  <si>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</si>
  <si>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</si>
  <si>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</si>
  <si>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</si>
  <si>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</si>
  <si>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</si>
  <si>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</si>
  <si>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</si>
  <si>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</si>
  <si>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</si>
  <si>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</si>
  <si>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</si>
  <si>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</si>
  <si>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</si>
  <si>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</si>
  <si>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</si>
  <si>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</si>
  <si>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</si>
  <si>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</si>
  <si>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</si>
  <si>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</si>
  <si>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</si>
  <si>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</si>
  <si>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</si>
  <si>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</si>
  <si>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</si>
  <si>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</si>
  <si>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</si>
  <si>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</si>
  <si>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</si>
  <si>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</si>
  <si>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</si>
  <si>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</si>
  <si>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</si>
  <si>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</si>
  <si>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</si>
  <si>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</si>
  <si>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</si>
  <si>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</si>
  <si>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</si>
  <si>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</si>
  <si>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</si>
  <si>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</si>
  <si>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</si>
  <si>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</si>
  <si>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</si>
  <si>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</si>
  <si>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</si>
  <si>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</si>
  <si>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</si>
  <si>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</si>
  <si>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</si>
  <si>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</si>
  <si>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</si>
  <si>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</si>
  <si>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</si>
  <si>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</si>
  <si>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</si>
  <si>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</si>
  <si>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</si>
  <si>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</si>
  <si>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</si>
  <si>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</si>
  <si>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</si>
  <si>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</si>
  <si>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</si>
  <si>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</si>
  <si>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</si>
  <si>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</si>
  <si>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</si>
  <si>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</si>
  <si>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</si>
  <si>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</si>
  <si>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</si>
  <si>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</si>
  <si>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</si>
  <si>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</si>
  <si>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</si>
  <si>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</si>
  <si>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</si>
  <si>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</si>
  <si>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</si>
  <si>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</si>
  <si>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</si>
  <si>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</si>
  <si>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</si>
  <si>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</si>
  <si>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</si>
  <si>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</si>
  <si>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</si>
  <si>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</si>
  <si>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</si>
  <si>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</si>
  <si>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</si>
  <si>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</si>
  <si>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</si>
  <si>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</si>
  <si>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</si>
  <si>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</si>
  <si>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</si>
  <si>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</si>
  <si>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</si>
  <si>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</si>
  <si>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</si>
  <si>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</si>
  <si>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</si>
  <si>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</si>
  <si>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</si>
  <si>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</si>
  <si>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</si>
  <si>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</si>
  <si>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</si>
  <si>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</si>
  <si>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</si>
  <si>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</si>
  <si>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</si>
  <si>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</si>
  <si>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</si>
  <si>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</si>
  <si>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</si>
  <si>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</si>
  <si>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</si>
  <si>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</si>
  <si>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</si>
  <si>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</si>
  <si>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</si>
  <si>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</si>
  <si>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</si>
  <si>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</si>
  <si>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</si>
  <si>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</si>
  <si>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</si>
  <si>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</si>
  <si>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</si>
  <si>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</si>
  <si>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</si>
  <si>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</si>
  <si>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</si>
  <si>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</si>
  <si>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</si>
  <si>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</si>
  <si>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</si>
  <si>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</si>
  <si>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</si>
  <si>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</si>
  <si>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</si>
  <si>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</si>
  <si>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</si>
  <si>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</si>
  <si>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</si>
  <si>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</si>
  <si>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</si>
  <si>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</si>
  <si>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</si>
  <si>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</si>
  <si>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</si>
  <si>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</si>
  <si>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</si>
  <si>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</si>
  <si>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</si>
  <si>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</si>
  <si>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</si>
  <si>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</si>
  <si>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</si>
  <si>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</si>
  <si>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</si>
  <si>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</si>
  <si>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</si>
  <si>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</si>
  <si>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</si>
  <si>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</si>
  <si>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</si>
  <si>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</si>
  <si>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</si>
  <si>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</si>
  <si>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</si>
  <si>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</si>
  <si>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</si>
  <si>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</si>
  <si>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</si>
  <si>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</si>
  <si>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</si>
  <si>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</si>
  <si>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</si>
  <si>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</si>
  <si>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</si>
  <si>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</si>
  <si>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</si>
  <si>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</si>
  <si>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</si>
  <si>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</si>
  <si>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</si>
  <si>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</si>
  <si>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</si>
  <si>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</si>
  <si>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</si>
  <si>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</si>
  <si>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</si>
  <si>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</si>
  <si>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</si>
  <si>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</si>
  <si>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</si>
  <si>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</si>
  <si>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</si>
  <si>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</si>
  <si>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</si>
  <si>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</si>
  <si>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</si>
  <si>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</si>
  <si>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</si>
  <si>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</si>
  <si>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</si>
  <si>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</si>
  <si>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</si>
  <si>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</si>
  <si>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</si>
  <si>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</si>
  <si>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</si>
  <si>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</si>
  <si>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</si>
  <si>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</si>
  <si>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</si>
  <si>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</si>
  <si>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</si>
  <si>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</si>
  <si>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</si>
  <si>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</si>
  <si>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</si>
  <si>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</si>
  <si>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</si>
  <si>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</si>
  <si>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</si>
  <si>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</si>
  <si>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</si>
  <si>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</si>
  <si>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</si>
  <si>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</si>
  <si>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</si>
  <si>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</si>
  <si>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</si>
  <si>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</si>
  <si>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</si>
  <si>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</si>
  <si>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</si>
  <si>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</si>
  <si>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</si>
  <si>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</si>
  <si>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</si>
  <si>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</si>
  <si>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</si>
  <si>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</si>
  <si>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</si>
  <si>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</si>
  <si>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</si>
  <si>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</si>
  <si>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</si>
  <si>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</si>
  <si>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</si>
  <si>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</si>
  <si>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</si>
  <si>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</si>
  <si>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</si>
  <si>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</si>
  <si>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</si>
  <si>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</si>
  <si>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</si>
  <si>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</si>
  <si>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</si>
  <si>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</si>
  <si>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</si>
  <si>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</si>
  <si>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</si>
  <si>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</si>
  <si>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</si>
  <si>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</si>
  <si>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</si>
  <si>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</si>
  <si>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</si>
  <si>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</si>
  <si>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</si>
  <si>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</si>
  <si>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</si>
  <si>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</si>
  <si>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</si>
  <si>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</si>
  <si>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</si>
  <si>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</si>
  <si>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</si>
  <si>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</si>
  <si>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</si>
  <si>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</si>
  <si>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</si>
  <si>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</si>
  <si>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</si>
  <si>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</si>
  <si>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</si>
  <si>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</si>
  <si>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</si>
  <si>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</si>
  <si>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</si>
  <si>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</si>
  <si>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</si>
  <si>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</si>
  <si>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</si>
  <si>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</si>
  <si>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</si>
  <si>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</si>
  <si>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</si>
  <si>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</si>
  <si>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</si>
  <si>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</si>
  <si>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</si>
  <si>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</si>
  <si>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</si>
  <si>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</si>
  <si>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</si>
  <si>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</si>
  <si>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</si>
  <si>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</si>
  <si>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</si>
  <si>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</si>
  <si>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</si>
  <si>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</si>
  <si>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</si>
  <si>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</si>
  <si>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</si>
  <si>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</si>
  <si>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</si>
  <si>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</si>
  <si>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</si>
  <si>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</si>
  <si>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</si>
  <si>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</si>
  <si>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</si>
  <si>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</si>
  <si>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</si>
  <si>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</si>
  <si>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</si>
  <si>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</si>
  <si>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</si>
  <si>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</si>
  <si>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</si>
  <si>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</si>
  <si>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</si>
  <si>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</si>
  <si>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</si>
  <si>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</si>
  <si>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</si>
  <si>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</si>
  <si>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</si>
  <si>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</si>
  <si>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</si>
  <si>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</si>
  <si>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</si>
  <si>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</si>
  <si>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</si>
  <si>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</si>
  <si>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</si>
  <si>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</si>
  <si>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</si>
  <si>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</si>
  <si>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</si>
  <si>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</si>
  <si>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</si>
  <si>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</si>
  <si>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</si>
  <si>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</si>
  <si>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</si>
  <si>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</si>
  <si>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</si>
  <si>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</si>
  <si>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</si>
  <si>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</si>
  <si>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</si>
  <si>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</si>
  <si>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</si>
  <si>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</si>
  <si>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</si>
  <si>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</si>
  <si>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</si>
  <si>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</si>
  <si>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</si>
  <si>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</si>
  <si>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</si>
  <si>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</si>
  <si>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</si>
  <si>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</si>
  <si>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</si>
  <si>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</si>
  <si>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</si>
  <si>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</si>
  <si>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</si>
  <si>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</si>
  <si>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</si>
  <si>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</si>
  <si>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</si>
  <si>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</si>
  <si>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</si>
  <si>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</si>
  <si>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</si>
  <si>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</si>
  <si>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</si>
  <si>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</si>
  <si>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</si>
  <si>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</si>
  <si>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</si>
  <si>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</si>
  <si>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</si>
  <si>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</si>
  <si>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</si>
  <si>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</si>
  <si>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</si>
  <si>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</si>
  <si>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</si>
  <si>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</si>
  <si>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</si>
  <si>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</si>
  <si>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</si>
  <si>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</si>
  <si>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</si>
  <si>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</si>
  <si>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</si>
  <si>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</si>
  <si>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</si>
  <si>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</si>
  <si>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</si>
  <si>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</si>
  <si>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</si>
  <si>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</si>
  <si>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</si>
  <si>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</si>
  <si>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</si>
  <si>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</si>
  <si>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</si>
  <si>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</si>
  <si>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</si>
  <si>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</si>
  <si>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</si>
  <si>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</si>
  <si>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</si>
  <si>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</si>
  <si>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</si>
  <si>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</si>
  <si>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</si>
  <si>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</si>
  <si>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</si>
  <si>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</si>
  <si>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</si>
  <si>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</si>
  <si>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</si>
  <si>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</si>
  <si>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</si>
  <si>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</si>
  <si>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</si>
  <si>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</si>
  <si>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</si>
  <si>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</si>
  <si>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</si>
  <si>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</si>
  <si>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</si>
  <si>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</si>
  <si>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</si>
  <si>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</si>
  <si>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</si>
  <si>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</si>
  <si>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</si>
  <si>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</si>
  <si>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</si>
  <si>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</si>
  <si>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</si>
  <si>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</si>
  <si>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</si>
  <si>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</si>
  <si>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</si>
  <si>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</si>
  <si>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</si>
  <si>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</si>
  <si>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</si>
  <si>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</si>
  <si>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</si>
  <si>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</si>
  <si>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</si>
  <si>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</si>
  <si>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</si>
  <si>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</si>
  <si>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</si>
  <si>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</si>
  <si>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</si>
  <si>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</si>
  <si>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</si>
  <si>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</si>
  <si>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</si>
  <si>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</si>
  <si>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</si>
  <si>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</si>
  <si>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</si>
  <si>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</si>
  <si>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</si>
  <si>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</si>
  <si>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</si>
  <si>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</si>
  <si>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</si>
  <si>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</si>
  <si>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</si>
  <si>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</si>
  <si>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</si>
  <si>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</si>
  <si>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</si>
  <si>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</si>
  <si>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</si>
  <si>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</si>
  <si>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</si>
  <si>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</si>
  <si>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</si>
  <si>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</si>
  <si>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</si>
  <si>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</si>
  <si>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</si>
  <si>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</si>
  <si>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</si>
  <si>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</si>
  <si>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</si>
  <si>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</si>
  <si>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</si>
  <si>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</si>
  <si>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</si>
  <si>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</si>
  <si>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</si>
  <si>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</si>
  <si>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</si>
  <si>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</si>
  <si>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</si>
  <si>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</si>
  <si>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</si>
  <si>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</si>
  <si>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</si>
  <si>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</si>
  <si>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</si>
  <si>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</si>
  <si>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</si>
  <si>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</si>
  <si>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</si>
  <si>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</si>
  <si>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</si>
  <si>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</si>
  <si>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</si>
  <si>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</si>
  <si>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</si>
  <si>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</si>
  <si>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</si>
  <si>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</si>
  <si>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</si>
  <si>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</si>
  <si>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</si>
  <si>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</si>
  <si>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</si>
  <si>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</si>
  <si>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</si>
  <si>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</si>
  <si>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</si>
  <si>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</si>
  <si>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</si>
  <si>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</si>
  <si>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</si>
  <si>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</si>
  <si>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</si>
  <si>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</si>
  <si>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</si>
  <si>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</si>
  <si>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</si>
  <si>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</si>
  <si>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</si>
  <si>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</si>
  <si>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</si>
  <si>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</si>
  <si>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</si>
  <si>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</si>
  <si>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</si>
  <si>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</si>
  <si>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</si>
  <si>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</si>
  <si>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</si>
  <si>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</si>
  <si>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</si>
  <si>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</si>
  <si>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</si>
  <si>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</si>
  <si>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</si>
  <si>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</si>
  <si>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</si>
  <si>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</si>
  <si>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</si>
  <si>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</si>
  <si>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</si>
  <si>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</si>
  <si>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</si>
  <si>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</si>
  <si>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</si>
  <si>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</si>
  <si>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</si>
  <si>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</si>
  <si>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</si>
  <si>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</si>
  <si>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</si>
  <si>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</si>
  <si>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</si>
  <si>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</si>
  <si>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</si>
  <si>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</si>
  <si>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</si>
  <si>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</si>
  <si>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</si>
  <si>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</si>
  <si>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</si>
  <si>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</si>
  <si>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</si>
  <si>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</si>
  <si>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</si>
  <si>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</si>
  <si>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</si>
  <si>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</si>
  <si>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</si>
  <si>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</si>
  <si>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</si>
  <si>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</si>
  <si>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</si>
  <si>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</si>
  <si>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</si>
  <si>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</si>
  <si>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</si>
  <si>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</si>
  <si>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</si>
  <si>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</si>
  <si>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</si>
  <si>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</si>
  <si>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</si>
  <si>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</si>
  <si>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</si>
  <si>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</si>
  <si>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</si>
  <si>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</si>
  <si>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</si>
  <si>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</si>
  <si>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</si>
  <si>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</si>
  <si>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</si>
  <si>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</si>
  <si>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</si>
  <si>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</si>
  <si>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</si>
  <si>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</si>
  <si>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</si>
  <si>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</si>
  <si>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</si>
  <si>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</si>
  <si>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</si>
  <si>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</si>
  <si>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</si>
  <si>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</si>
  <si>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</si>
  <si>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</si>
  <si>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</si>
  <si>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</si>
  <si>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</si>
  <si>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</si>
  <si>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</si>
  <si>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</si>
  <si>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</si>
  <si>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</si>
  <si>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</si>
  <si>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</si>
  <si>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</si>
  <si>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</si>
  <si>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</si>
  <si>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</si>
  <si>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</si>
  <si>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</si>
  <si>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</si>
  <si>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</si>
  <si>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</si>
  <si>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</si>
  <si>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</si>
  <si>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</si>
  <si>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</si>
  <si>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</si>
  <si>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</si>
  <si>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</si>
  <si>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</si>
  <si>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</si>
  <si>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</si>
  <si>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</si>
  <si>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</si>
  <si>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</si>
  <si>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</si>
  <si>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</si>
  <si>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</si>
  <si>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</si>
  <si>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</si>
  <si>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</si>
  <si>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</si>
  <si>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</si>
  <si>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</si>
  <si>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</si>
  <si>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</si>
  <si>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</si>
  <si>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</si>
  <si>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</si>
  <si>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</si>
  <si>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</si>
  <si>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</si>
  <si>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</si>
  <si>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</si>
  <si>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</si>
  <si>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</si>
  <si>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</si>
  <si>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</si>
  <si>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</si>
  <si>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</si>
  <si>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</si>
  <si>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</si>
  <si>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</si>
  <si>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</si>
  <si>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</si>
  <si>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</si>
  <si>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</si>
  <si>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</si>
  <si>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</si>
  <si>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</si>
  <si>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</si>
  <si>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</si>
  <si>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</si>
  <si>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</si>
  <si>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</si>
  <si>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</si>
  <si>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</si>
  <si>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</si>
  <si>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</si>
  <si>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</si>
  <si>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</si>
  <si>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</si>
  <si>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</si>
  <si>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</si>
  <si>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</si>
  <si>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</si>
  <si>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</si>
  <si>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</si>
  <si>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</si>
  <si>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</si>
  <si>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</si>
  <si>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</si>
  <si>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</si>
  <si>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</si>
  <si>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</si>
  <si>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</si>
  <si>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</si>
  <si>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</si>
  <si>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</si>
  <si>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</si>
  <si>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</si>
  <si>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</si>
  <si>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</si>
  <si>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</si>
  <si>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</si>
  <si>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</si>
  <si>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</si>
  <si>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</si>
  <si>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</si>
  <si>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</si>
  <si>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</si>
  <si>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</si>
  <si>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</si>
  <si>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</si>
  <si>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</si>
  <si>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</si>
  <si>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</si>
  <si>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</si>
  <si>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</si>
  <si>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</si>
  <si>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</si>
  <si>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</si>
  <si>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</si>
  <si>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</si>
  <si>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</si>
  <si>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</si>
  <si>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</si>
  <si>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</si>
  <si>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</si>
  <si>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</si>
  <si>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</si>
  <si>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</si>
  <si>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</si>
  <si>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</si>
  <si>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</si>
  <si>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</si>
  <si>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</si>
  <si>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</si>
  <si>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</si>
  <si>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</si>
  <si>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</si>
  <si>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</si>
  <si>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</si>
  <si>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</si>
  <si>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</si>
  <si>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</si>
  <si>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</si>
  <si>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</si>
  <si>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</si>
  <si>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</si>
  <si>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</si>
  <si>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</si>
  <si>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</si>
  <si>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</si>
  <si>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</si>
  <si>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</si>
  <si>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</si>
  <si>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</si>
  <si>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</si>
  <si>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</si>
  <si>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</si>
  <si>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</si>
  <si>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</si>
  <si>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</si>
  <si>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</si>
  <si>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</si>
  <si>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</si>
  <si>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</si>
  <si>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</si>
  <si>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</si>
  <si>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</si>
  <si>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</si>
  <si>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</si>
  <si>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</si>
  <si>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</si>
  <si>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</si>
  <si>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</si>
  <si>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</si>
  <si>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</si>
  <si>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</si>
  <si>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</si>
  <si>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</si>
  <si>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</si>
  <si>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</si>
  <si>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</si>
  <si>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</si>
  <si>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</si>
  <si>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</si>
  <si>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</si>
  <si>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</si>
  <si>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</si>
  <si>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</si>
  <si>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</si>
  <si>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</si>
  <si>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</si>
  <si>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</si>
  <si>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</si>
  <si>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</si>
  <si>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</si>
  <si>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</si>
  <si>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</si>
  <si>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</si>
  <si>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</si>
  <si>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</si>
  <si>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</si>
  <si>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</si>
  <si>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</si>
  <si>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</si>
  <si>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</si>
  <si>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</si>
  <si>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</si>
  <si>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</si>
  <si>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</si>
  <si>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</si>
  <si>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</si>
  <si>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</si>
  <si>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</si>
  <si>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</si>
  <si>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</si>
  <si>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</si>
  <si>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</si>
  <si>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</si>
  <si>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</si>
  <si>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</si>
  <si>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</si>
  <si>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</si>
  <si>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</si>
  <si>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</si>
  <si>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</si>
  <si>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</si>
  <si>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</si>
  <si>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</si>
  <si>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</si>
  <si>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</si>
  <si>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</si>
  <si>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</si>
  <si>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</si>
  <si>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</si>
  <si>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</si>
  <si>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</si>
  <si>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</si>
  <si>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</si>
  <si>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</si>
  <si>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</si>
  <si>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</si>
  <si>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</si>
  <si>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</si>
  <si>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</si>
  <si>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</si>
  <si>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</si>
  <si>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</si>
  <si>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</si>
  <si>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</si>
  <si>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</si>
  <si>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</si>
  <si>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</si>
  <si>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</si>
  <si>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</si>
  <si>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</si>
  <si>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</si>
  <si>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</si>
  <si>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</si>
  <si>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</si>
  <si>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</si>
  <si>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</si>
  <si>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</si>
  <si>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</si>
  <si>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</si>
  <si>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</si>
  <si>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</si>
  <si>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</si>
  <si>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</si>
  <si>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</si>
  <si>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</si>
  <si>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</si>
  <si>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</si>
  <si>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</si>
  <si>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</si>
  <si>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</si>
  <si>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</si>
  <si>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</si>
  <si>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</si>
  <si>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</si>
  <si>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</si>
  <si>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</si>
  <si>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</si>
  <si>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</si>
  <si>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</si>
  <si>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</si>
  <si>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</si>
  <si>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</si>
  <si>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</si>
  <si>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</si>
  <si>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</si>
  <si>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</si>
  <si>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</si>
  <si>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</si>
  <si>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</si>
  <si>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</si>
  <si>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</si>
  <si>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</si>
  <si>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</si>
  <si>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</si>
  <si>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</si>
  <si>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</si>
  <si>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</si>
  <si>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</si>
  <si>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</si>
  <si>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</si>
  <si>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</si>
  <si>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</si>
  <si>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</si>
  <si>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</si>
  <si>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</si>
  <si>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</si>
  <si>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</si>
  <si>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</si>
  <si>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</si>
  <si>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</si>
  <si>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</si>
  <si>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</si>
  <si>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</si>
  <si>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</si>
  <si>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</si>
  <si>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</si>
  <si>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</si>
  <si>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</si>
  <si>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</si>
  <si>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</si>
  <si>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</si>
  <si>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</si>
  <si>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</si>
  <si>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</si>
  <si>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</si>
  <si>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</si>
  <si>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</si>
  <si>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</si>
  <si>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</si>
  <si>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</si>
  <si>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</si>
  <si>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</si>
  <si>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</si>
  <si>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</si>
  <si>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</si>
  <si>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</si>
  <si>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</si>
  <si>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</si>
  <si>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</si>
  <si>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</si>
  <si>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</si>
  <si>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</si>
  <si>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</si>
  <si>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</si>
  <si>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</si>
  <si>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</si>
  <si>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</si>
  <si>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</si>
  <si>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</si>
  <si>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</si>
  <si>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</si>
  <si>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</si>
  <si>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</si>
  <si>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</si>
  <si>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</si>
  <si>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</si>
  <si>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</si>
  <si>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</si>
  <si>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</si>
  <si>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</si>
  <si>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</si>
  <si>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</si>
  <si>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</si>
  <si>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</si>
  <si>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</si>
  <si>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</si>
  <si>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</si>
  <si>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</si>
  <si>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</si>
  <si>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</si>
  <si>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</si>
  <si>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</si>
  <si>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</si>
  <si>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</si>
  <si>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</si>
  <si>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</si>
  <si>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</si>
  <si>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</si>
  <si>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</si>
  <si>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</si>
  <si>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</si>
  <si>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</si>
  <si>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</si>
  <si>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</si>
  <si>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</si>
  <si>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</si>
  <si>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</si>
  <si>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</si>
  <si>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</si>
  <si>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</si>
  <si>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</si>
  <si>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</si>
  <si>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</si>
  <si>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</si>
  <si>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</si>
  <si>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</si>
  <si>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</si>
  <si>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</si>
  <si>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</si>
  <si>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</si>
  <si>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</si>
  <si>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</si>
  <si>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</si>
  <si>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</si>
  <si>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</si>
  <si>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</si>
  <si>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</si>
  <si>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</si>
  <si>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</si>
  <si>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</si>
  <si>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</si>
  <si>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</si>
  <si>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</si>
  <si>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</si>
  <si>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</si>
  <si>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</si>
  <si>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</si>
  <si>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</si>
  <si>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</si>
  <si>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</si>
  <si>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</si>
  <si>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</si>
  <si>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</si>
  <si>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</si>
  <si>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</si>
  <si>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</si>
  <si>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</si>
  <si>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</si>
  <si>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</si>
  <si>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</si>
  <si>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</si>
  <si>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</si>
  <si>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</si>
  <si>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</si>
  <si>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</si>
  <si>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</si>
  <si>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</si>
  <si>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</si>
  <si>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</si>
  <si>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</si>
  <si>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</si>
  <si>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</si>
  <si>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</si>
  <si>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</si>
  <si>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</si>
  <si>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</si>
  <si>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</si>
  <si>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</si>
  <si>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</si>
  <si>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</si>
  <si>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</si>
  <si>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</si>
  <si>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</si>
  <si>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</si>
  <si>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</si>
  <si>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</si>
  <si>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</si>
  <si>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</si>
  <si>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</si>
  <si>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</si>
  <si>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</si>
  <si>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</si>
  <si>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</si>
  <si>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</si>
  <si>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</si>
  <si>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</si>
  <si>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</si>
  <si>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</si>
  <si>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</si>
  <si>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</si>
  <si>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</si>
  <si>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</si>
  <si>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</si>
  <si>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</si>
  <si>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</si>
  <si>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</si>
  <si>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</si>
  <si>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</si>
  <si>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</si>
  <si>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</si>
  <si>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</si>
  <si>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</si>
  <si>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</si>
  <si>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</si>
  <si>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</si>
  <si>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</si>
  <si>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</si>
  <si>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</si>
  <si>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</si>
  <si>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</si>
  <si>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</si>
  <si>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</si>
  <si>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</si>
  <si>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</si>
  <si>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</si>
  <si>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</si>
  <si>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</si>
  <si>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</si>
  <si>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</si>
  <si>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</si>
  <si>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</si>
  <si>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</si>
  <si>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</si>
  <si>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</si>
  <si>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</si>
  <si>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</si>
  <si>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</si>
  <si>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</si>
  <si>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</si>
  <si>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</si>
  <si>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</si>
  <si>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</si>
  <si>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</si>
  <si>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</si>
  <si>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</si>
  <si>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</si>
  <si>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</si>
  <si>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</si>
  <si>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</si>
  <si>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</si>
  <si>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</si>
  <si>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</si>
  <si>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</si>
  <si>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</si>
  <si>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</si>
  <si>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</si>
  <si>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</si>
  <si>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</si>
  <si>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</si>
  <si>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</si>
  <si>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</si>
  <si>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</si>
  <si>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</si>
  <si>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</si>
  <si>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</si>
  <si>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</si>
  <si>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</si>
  <si>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</si>
  <si>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</si>
  <si>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</si>
  <si>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</si>
  <si>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</si>
  <si>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</si>
  <si>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</si>
  <si>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</si>
  <si>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</si>
  <si>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</si>
  <si>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</si>
  <si>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</si>
  <si>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</si>
  <si>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</si>
  <si>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</si>
  <si>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</si>
  <si>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</si>
  <si>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</si>
  <si>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</si>
  <si>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</si>
  <si>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</si>
  <si>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</si>
  <si>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</si>
  <si>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</si>
  <si>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</si>
  <si>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</si>
  <si>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</si>
  <si>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</si>
  <si>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</si>
  <si>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</si>
  <si>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</si>
  <si>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</si>
  <si>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</si>
  <si>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</si>
  <si>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</si>
  <si>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</si>
  <si>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</si>
  <si>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</si>
  <si>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</si>
  <si>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</si>
  <si>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</si>
  <si>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</si>
  <si>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</si>
  <si>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</si>
  <si>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</si>
  <si>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</si>
  <si>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</si>
  <si>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</si>
  <si>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</si>
  <si>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</si>
  <si>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</si>
  <si>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</si>
  <si>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</si>
  <si>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</si>
  <si>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</si>
  <si>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</si>
  <si>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</si>
  <si>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</si>
  <si>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</si>
  <si>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</si>
  <si>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</si>
  <si>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</si>
  <si>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</si>
  <si>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</si>
  <si>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</si>
  <si>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</si>
  <si>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</si>
  <si>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</si>
  <si>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</si>
  <si>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</si>
  <si>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</si>
  <si>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</si>
  <si>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</si>
  <si>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</si>
  <si>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</si>
  <si>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</si>
  <si>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</si>
  <si>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</si>
  <si>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</si>
  <si>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</si>
  <si>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</si>
  <si>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</si>
  <si>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</si>
  <si>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</si>
  <si>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</si>
  <si>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</si>
  <si>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</si>
  <si>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</si>
  <si>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</si>
  <si>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</si>
  <si>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</si>
  <si>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</si>
  <si>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</si>
  <si>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</si>
  <si>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</si>
  <si>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</si>
  <si>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</si>
  <si>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</si>
  <si>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</si>
  <si>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</si>
  <si>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</si>
  <si>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</si>
  <si>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</si>
  <si>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</si>
  <si>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</si>
  <si>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</si>
  <si>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</si>
  <si>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</si>
  <si>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</si>
  <si>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</si>
  <si>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</si>
  <si>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</si>
  <si>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</si>
  <si>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</si>
  <si>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</si>
  <si>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</si>
  <si>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</si>
  <si>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</si>
  <si>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</si>
  <si>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</si>
  <si>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</si>
  <si>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</si>
  <si>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</si>
  <si>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</si>
  <si>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</si>
  <si>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</si>
  <si>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</si>
  <si>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</si>
  <si>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</si>
  <si>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</si>
  <si>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</si>
  <si>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</si>
  <si>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</si>
  <si>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</si>
  <si>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</si>
  <si>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</si>
  <si>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</si>
  <si>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</si>
  <si>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</si>
  <si>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</si>
  <si>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</si>
  <si>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</si>
  <si>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</si>
  <si>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</si>
  <si>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</si>
  <si>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</si>
  <si>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</si>
  <si>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</si>
  <si>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</si>
  <si>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</si>
  <si>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</si>
  <si>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</si>
  <si>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</si>
  <si>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</si>
  <si>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</si>
  <si>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</si>
  <si>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</si>
  <si>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</si>
  <si>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</si>
  <si>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</si>
  <si>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</si>
  <si>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</si>
  <si>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</si>
  <si>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</si>
  <si>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</si>
  <si>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</si>
  <si>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</si>
  <si>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</si>
  <si>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</si>
  <si>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</si>
  <si>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</si>
  <si>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</si>
  <si>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</si>
  <si>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</si>
  <si>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</si>
  <si>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</si>
  <si>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</si>
  <si>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</si>
  <si>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</si>
  <si>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</si>
  <si>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</si>
  <si>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</si>
  <si>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</si>
  <si>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</si>
  <si>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</si>
  <si>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</si>
  <si>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</si>
  <si>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</si>
  <si>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</si>
  <si>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</si>
  <si>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</si>
  <si>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</si>
  <si>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</si>
  <si>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</si>
  <si>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</si>
  <si>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</si>
  <si>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</si>
  <si>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</si>
  <si>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</si>
  <si>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</si>
  <si>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</si>
  <si>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</si>
  <si>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</si>
  <si>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</si>
  <si>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</si>
  <si>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</si>
  <si>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</si>
  <si>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</si>
  <si>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</si>
  <si>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</si>
  <si>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</si>
  <si>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</si>
  <si>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</si>
  <si>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</si>
  <si>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</si>
  <si>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</si>
  <si>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</si>
  <si>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</si>
  <si>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</si>
  <si>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</si>
  <si>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</si>
  <si>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</si>
  <si>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</si>
  <si>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</si>
  <si>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</si>
  <si>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</si>
  <si>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</si>
  <si>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</si>
  <si>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</si>
  <si>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</si>
  <si>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</si>
  <si>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</si>
  <si>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</si>
  <si>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</si>
  <si>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</si>
  <si>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</si>
  <si>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</si>
  <si>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</si>
  <si>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</si>
  <si>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</si>
  <si>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</si>
  <si>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</si>
  <si>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</si>
  <si>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</si>
  <si>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</si>
  <si>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</si>
  <si>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</si>
  <si>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</si>
  <si>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</si>
  <si>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</si>
  <si>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</si>
  <si>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</si>
  <si>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</si>
  <si>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</si>
  <si>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</si>
  <si>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</si>
  <si>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</si>
  <si>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</si>
  <si>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</si>
  <si>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</si>
  <si>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</si>
  <si>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</si>
  <si>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</si>
  <si>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</si>
  <si>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</si>
  <si>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</si>
  <si>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</si>
  <si>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</si>
  <si>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</si>
  <si>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</si>
  <si>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</si>
  <si>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</si>
  <si>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</si>
  <si>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</si>
  <si>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</si>
  <si>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</si>
  <si>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</si>
  <si>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</si>
  <si>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</si>
  <si>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</si>
  <si>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</si>
  <si>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</si>
  <si>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</si>
  <si>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</si>
  <si>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</si>
  <si>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</si>
  <si>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</si>
  <si>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</si>
  <si>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</si>
  <si>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</si>
  <si>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</si>
  <si>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</si>
  <si>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</si>
  <si>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</si>
  <si>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</si>
  <si>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</si>
  <si>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</si>
  <si>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</si>
  <si>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</si>
  <si>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</si>
  <si>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</si>
  <si>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</si>
  <si>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</si>
  <si>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</si>
  <si>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</si>
  <si>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</si>
  <si>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</si>
  <si>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</si>
  <si>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</si>
  <si>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</si>
  <si>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</si>
  <si>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</si>
  <si>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</si>
  <si>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</si>
  <si>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</si>
  <si>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</si>
  <si>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</si>
  <si>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</si>
  <si>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</si>
  <si>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</si>
  <si>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</si>
  <si>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</si>
  <si>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</si>
  <si>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</si>
  <si>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</si>
  <si>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</si>
  <si>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</si>
  <si>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</si>
  <si>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</si>
  <si>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</si>
  <si>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</si>
  <si>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</si>
  <si>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</si>
  <si>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</si>
  <si>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</si>
  <si>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</si>
  <si>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</si>
  <si>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</si>
  <si>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</si>
  <si>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</si>
  <si>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</si>
  <si>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</si>
  <si>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</si>
  <si>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</si>
  <si>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</si>
  <si>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</si>
  <si>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</si>
  <si>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</si>
  <si>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</si>
  <si>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</si>
  <si>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</si>
  <si>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</si>
  <si>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</si>
  <si>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</si>
  <si>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</si>
  <si>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</si>
  <si>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</si>
  <si>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</si>
  <si>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</si>
  <si>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</si>
  <si>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</si>
  <si>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</si>
  <si>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</si>
  <si>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</si>
  <si>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</si>
  <si>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</si>
  <si>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</si>
  <si>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</si>
  <si>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</si>
  <si>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</si>
  <si>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</si>
  <si>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</si>
  <si>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</si>
  <si>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</si>
  <si>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</si>
  <si>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</si>
  <si>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</si>
  <si>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</si>
  <si>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</si>
  <si>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</si>
  <si>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</si>
  <si>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</si>
  <si>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</si>
  <si>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</si>
  <si>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</si>
  <si>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</si>
  <si>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</si>
  <si>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</si>
  <si>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</si>
  <si>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</si>
  <si>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</si>
  <si>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</si>
  <si>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</si>
  <si>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</si>
  <si>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</si>
  <si>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</si>
  <si>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</si>
  <si>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</si>
  <si>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</si>
  <si>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</si>
  <si>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</si>
  <si>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</si>
  <si>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</si>
  <si>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</si>
  <si>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</si>
  <si>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</si>
  <si>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</si>
  <si>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</si>
  <si>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</si>
  <si>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</si>
  <si>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</si>
  <si>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</si>
  <si>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</si>
  <si>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</si>
  <si>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</si>
  <si>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</si>
  <si>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</si>
  <si>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</si>
  <si>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</si>
  <si>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</si>
  <si>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</si>
  <si>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</si>
  <si>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</si>
  <si>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</si>
  <si>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</si>
  <si>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</si>
  <si>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</si>
  <si>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</si>
  <si>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</si>
  <si>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</si>
  <si>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</si>
  <si>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</si>
  <si>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</si>
  <si>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</si>
  <si>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</si>
  <si>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</si>
  <si>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</si>
  <si>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</si>
  <si>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</si>
  <si>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</si>
  <si>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</si>
  <si>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</si>
  <si>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</si>
  <si>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</si>
  <si>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</si>
  <si>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</si>
  <si>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</si>
  <si>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</si>
  <si>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</si>
  <si>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</si>
  <si>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</si>
  <si>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</si>
  <si>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</si>
  <si>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</si>
  <si>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</si>
  <si>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</si>
  <si>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</si>
  <si>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</si>
  <si>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</si>
  <si>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</si>
  <si>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</si>
  <si>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</si>
  <si>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</si>
  <si>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</si>
  <si>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</si>
  <si>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</si>
  <si>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</si>
  <si>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</si>
  <si>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</si>
  <si>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</si>
  <si>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</si>
  <si>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</si>
  <si>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</si>
  <si>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</si>
  <si>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</si>
  <si>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</si>
  <si>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</si>
  <si>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</si>
  <si>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</si>
  <si>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</si>
  <si>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</si>
  <si>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</si>
  <si>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</si>
  <si>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</si>
  <si>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</si>
  <si>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</si>
  <si>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</si>
  <si>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</si>
  <si>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</si>
  <si>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</si>
  <si>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</si>
  <si>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</si>
  <si>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</si>
  <si>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</si>
  <si>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</si>
  <si>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</si>
  <si>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</si>
  <si>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</si>
  <si>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</si>
  <si>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</si>
  <si>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</si>
  <si>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</si>
  <si>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</si>
  <si>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</si>
  <si>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</si>
  <si>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</si>
  <si>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</si>
  <si>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</si>
  <si>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</si>
  <si>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</si>
  <si>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</si>
  <si>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</si>
  <si>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</si>
  <si>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</si>
  <si>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</si>
  <si>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</si>
  <si>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</si>
  <si>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</si>
  <si>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</si>
  <si>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</si>
  <si>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</si>
  <si>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</si>
  <si>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</si>
  <si>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</si>
  <si>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</si>
  <si>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</si>
  <si>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</si>
  <si>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</si>
  <si>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</si>
  <si>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</si>
  <si>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</si>
  <si>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</si>
  <si>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</si>
  <si>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</si>
  <si>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</si>
  <si>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</si>
  <si>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</si>
  <si>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</si>
  <si>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</si>
  <si>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</si>
  <si>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</si>
  <si>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</si>
  <si>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</si>
  <si>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</si>
  <si>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</si>
  <si>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</si>
  <si>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</si>
  <si>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</si>
  <si>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</si>
  <si>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</si>
  <si>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</si>
  <si>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</si>
  <si>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</si>
  <si>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</si>
  <si>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</si>
  <si>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</si>
  <si>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</si>
  <si>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</si>
  <si>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</si>
  <si>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</si>
  <si>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</si>
  <si>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</si>
  <si>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</si>
  <si>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</si>
  <si>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</si>
  <si>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</si>
  <si>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</si>
  <si>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</si>
  <si>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</si>
  <si>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</si>
  <si>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</si>
  <si>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</si>
  <si>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</si>
  <si>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</si>
  <si>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</si>
  <si>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</si>
  <si>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</si>
  <si>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</si>
  <si>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</si>
  <si>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</si>
  <si>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</si>
  <si>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</si>
  <si>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</si>
  <si>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</si>
  <si>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</si>
  <si>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</si>
  <si>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</si>
  <si>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</si>
  <si>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</si>
  <si>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</si>
  <si>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</si>
  <si>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</si>
  <si>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</si>
  <si>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</si>
  <si>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</si>
  <si>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</si>
  <si>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</si>
  <si>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</si>
  <si>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</si>
  <si>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</si>
  <si>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</si>
  <si>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</si>
  <si>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</si>
  <si>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</si>
  <si>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</si>
  <si>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</si>
  <si>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</si>
  <si>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</si>
  <si>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</si>
  <si>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</si>
  <si>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</si>
  <si>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</si>
  <si>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</si>
  <si>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</si>
  <si>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</si>
  <si>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</si>
  <si>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</si>
  <si>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</si>
  <si>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</si>
  <si>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</si>
  <si>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</si>
  <si>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</si>
  <si>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</si>
  <si>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</si>
  <si>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</si>
  <si>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</si>
  <si>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</si>
  <si>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</si>
  <si>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</si>
  <si>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</si>
  <si>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</si>
  <si>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</si>
  <si>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</si>
  <si>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</si>
  <si>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</si>
  <si>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</si>
  <si>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</si>
  <si>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</si>
  <si>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</si>
  <si>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</si>
  <si>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</si>
  <si>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</si>
  <si>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</si>
  <si>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</si>
  <si>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</si>
  <si>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</si>
  <si>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</si>
  <si>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</si>
  <si>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</si>
  <si>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</si>
  <si>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</si>
  <si>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</si>
  <si>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</si>
  <si>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</si>
  <si>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</si>
  <si>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</si>
  <si>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</si>
  <si>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</si>
  <si>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</si>
  <si>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</si>
  <si>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</si>
  <si>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</si>
  <si>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</si>
  <si>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</si>
  <si>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</si>
  <si>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</si>
  <si>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</si>
  <si>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</si>
  <si>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</si>
  <si>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</si>
  <si>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</si>
  <si>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</si>
  <si>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</si>
  <si>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</si>
  <si>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</si>
  <si>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</si>
  <si>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</si>
  <si>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</si>
  <si>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</si>
  <si>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</si>
  <si>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</si>
  <si>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</si>
  <si>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</si>
  <si>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</si>
  <si>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</si>
  <si>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</si>
  <si>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</si>
  <si>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</si>
  <si>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</si>
  <si>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</si>
  <si>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</si>
  <si>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</si>
  <si>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</si>
  <si>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</si>
  <si>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</si>
  <si>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</si>
  <si>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</si>
  <si>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</si>
  <si>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</si>
  <si>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</si>
  <si>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</si>
  <si>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</si>
  <si>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</si>
  <si>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</si>
  <si>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</si>
  <si>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</si>
  <si>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</si>
  <si>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</si>
  <si>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</si>
  <si>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</si>
  <si>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</si>
  <si>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</si>
  <si>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</si>
  <si>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</si>
  <si>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</si>
  <si>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</si>
  <si>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</si>
  <si>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</si>
  <si>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</si>
  <si>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</si>
  <si>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</si>
  <si>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</si>
  <si>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</si>
  <si>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</si>
  <si>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</si>
  <si>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</si>
  <si>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</si>
  <si>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</si>
  <si>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</si>
  <si>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</si>
  <si>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</si>
  <si>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</si>
  <si>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</si>
  <si>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</si>
  <si>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</si>
  <si>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</si>
  <si>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</si>
  <si>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</si>
  <si>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</si>
  <si>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</si>
  <si>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</si>
  <si>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</si>
  <si>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</si>
  <si>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</si>
  <si>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</si>
  <si>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</si>
  <si>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</si>
  <si>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</si>
  <si>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</si>
  <si>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</si>
  <si>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</si>
  <si>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</si>
  <si>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</si>
  <si>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</si>
  <si>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</si>
  <si>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</si>
  <si>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</si>
  <si>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</si>
  <si>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</si>
  <si>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</si>
  <si>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</si>
  <si>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</si>
  <si>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</si>
  <si>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</si>
  <si>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</si>
  <si>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</si>
  <si>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</si>
  <si>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</si>
  <si>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</si>
  <si>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</si>
  <si>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</si>
  <si>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</si>
  <si>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</si>
  <si>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</si>
  <si>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</si>
  <si>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</si>
  <si>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</si>
  <si>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</si>
  <si>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</si>
  <si>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</si>
  <si>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</si>
  <si>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</si>
  <si>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</si>
  <si>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</si>
  <si>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</si>
  <si>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</si>
  <si>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</si>
  <si>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</si>
  <si>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</si>
  <si>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</si>
  <si>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</si>
  <si>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</si>
  <si>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</si>
  <si>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</si>
  <si>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</si>
  <si>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</si>
  <si>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</si>
  <si>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</si>
  <si>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</si>
  <si>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</si>
  <si>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</si>
  <si>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</si>
  <si>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</si>
  <si>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</si>
  <si>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</si>
  <si>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</si>
  <si>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</si>
  <si>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</si>
  <si>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</si>
  <si>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</si>
  <si>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</si>
  <si>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</si>
  <si>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</si>
  <si>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</si>
  <si>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</si>
  <si>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</si>
  <si>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</si>
  <si>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</si>
  <si>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</si>
  <si>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</si>
  <si>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</si>
  <si>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</si>
  <si>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</si>
  <si>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</si>
  <si>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</si>
  <si>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</si>
  <si>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</si>
  <si>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</si>
  <si>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</si>
  <si>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</si>
  <si>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</si>
  <si>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</si>
  <si>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</si>
  <si>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</si>
  <si>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</si>
  <si>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</si>
  <si>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</si>
  <si>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</si>
  <si>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</si>
  <si>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</si>
  <si>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</si>
  <si>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</si>
  <si>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</si>
  <si>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</si>
  <si>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</si>
  <si>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</si>
  <si>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</si>
  <si>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</si>
  <si>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</si>
  <si>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</si>
  <si>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</si>
  <si>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</si>
  <si>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</si>
  <si>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</si>
  <si>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</si>
  <si>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</si>
  <si>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</si>
  <si>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</si>
  <si>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</si>
  <si>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</si>
  <si>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</si>
  <si>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</si>
  <si>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</si>
  <si>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</si>
  <si>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</si>
  <si>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</si>
  <si>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</si>
  <si>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</si>
  <si>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</si>
  <si>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</si>
  <si>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</si>
  <si>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</si>
  <si>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</si>
  <si>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</si>
  <si>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</si>
  <si>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</si>
  <si>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</si>
  <si>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</si>
  <si>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</si>
  <si>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</si>
  <si>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</si>
  <si>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</si>
  <si>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</si>
  <si>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</si>
  <si>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</si>
  <si>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</si>
  <si>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</si>
  <si>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</si>
  <si>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</si>
  <si>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</si>
  <si>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</si>
  <si>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</si>
  <si>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</si>
  <si>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</si>
  <si>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</si>
  <si>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</si>
  <si>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</si>
  <si>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</si>
  <si>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</si>
  <si>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</si>
  <si>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</si>
  <si>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</si>
  <si>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</si>
  <si>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</si>
  <si>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</si>
  <si>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</si>
  <si>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</si>
  <si>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</si>
  <si>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</si>
  <si>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</si>
  <si>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</si>
  <si>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</si>
  <si>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</si>
  <si>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</si>
  <si>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</si>
  <si>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</si>
  <si>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</si>
  <si>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</si>
  <si>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</si>
  <si>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</si>
  <si>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</si>
  <si>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</si>
  <si>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</si>
  <si>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</si>
  <si>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</si>
  <si>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</si>
  <si>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</si>
  <si>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</si>
  <si>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</si>
  <si>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</si>
  <si>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</si>
  <si>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</si>
  <si>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</si>
  <si>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</si>
  <si>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</si>
  <si>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</si>
  <si>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</si>
  <si>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</si>
  <si>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</si>
  <si>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</si>
  <si>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</si>
  <si>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</si>
  <si>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</si>
  <si>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</si>
  <si>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</si>
  <si>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</si>
  <si>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</si>
  <si>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</si>
  <si>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</si>
  <si>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</si>
  <si>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</si>
  <si>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</si>
  <si>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</si>
  <si>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</si>
  <si>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</si>
  <si>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</si>
  <si>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</si>
  <si>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</si>
  <si>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</si>
  <si>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</si>
  <si>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</si>
  <si>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</si>
  <si>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</si>
  <si>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</si>
  <si>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</si>
  <si>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</si>
  <si>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</si>
  <si>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</si>
  <si>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</si>
  <si>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</si>
  <si>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</si>
  <si>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</si>
  <si>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</si>
  <si>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</si>
  <si>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</si>
  <si>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</si>
  <si>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</si>
  <si>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</si>
  <si>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</si>
  <si>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</si>
  <si>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</si>
  <si>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</si>
  <si>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</si>
  <si>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</si>
  <si>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</si>
  <si>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</si>
  <si>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</si>
  <si>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</si>
  <si>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</si>
  <si>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</si>
  <si>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</si>
  <si>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</si>
  <si>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</si>
  <si>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</si>
  <si>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</si>
  <si>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</si>
  <si>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</si>
  <si>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</si>
  <si>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</si>
  <si>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</si>
  <si>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</si>
  <si>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</si>
  <si>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</si>
  <si>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</si>
  <si>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</si>
  <si>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</si>
  <si>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</si>
  <si>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</si>
  <si>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</si>
  <si>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</si>
  <si>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</si>
  <si>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</si>
  <si>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</si>
  <si>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</si>
  <si>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</si>
  <si>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</si>
  <si>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</si>
  <si>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</si>
  <si>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</si>
  <si>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</si>
  <si>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</si>
  <si>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</si>
  <si>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</si>
  <si>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</si>
  <si>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</si>
  <si>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</si>
  <si>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</si>
  <si>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</si>
  <si>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</si>
  <si>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</si>
  <si>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</si>
  <si>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</si>
  <si>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</si>
  <si>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</si>
  <si>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</si>
  <si>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</si>
  <si>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</si>
  <si>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</si>
  <si>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</si>
  <si>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</si>
  <si>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</si>
  <si>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</si>
  <si>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</si>
  <si>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</si>
  <si>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</si>
  <si>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</si>
  <si>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</si>
  <si>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</si>
  <si>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</si>
  <si>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</si>
  <si>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</si>
  <si>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</si>
  <si>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</si>
  <si>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</si>
  <si>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</si>
  <si>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</si>
  <si>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</si>
  <si>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</si>
  <si>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</si>
  <si>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</si>
  <si>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</si>
  <si>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</si>
  <si>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</si>
  <si>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</si>
  <si>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</si>
  <si>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</si>
  <si>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</si>
  <si>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</si>
  <si>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</si>
  <si>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</si>
  <si>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</si>
  <si>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</si>
  <si>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</si>
  <si>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</si>
  <si>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</si>
  <si>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</si>
  <si>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</si>
  <si>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</si>
  <si>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</si>
  <si>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</si>
  <si>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</si>
  <si>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</si>
  <si>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</si>
  <si>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</si>
  <si>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</si>
  <si>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</si>
  <si>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</si>
  <si>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</si>
  <si>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</si>
  <si>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</si>
  <si>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</si>
  <si>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</si>
  <si>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</si>
  <si>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</si>
  <si>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</si>
  <si>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</si>
  <si>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</si>
  <si>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</si>
  <si>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</si>
  <si>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</si>
  <si>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</si>
  <si>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</si>
  <si>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</si>
  <si>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</si>
  <si>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</si>
  <si>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</si>
  <si>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</si>
  <si>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</si>
  <si>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</si>
  <si>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</si>
  <si>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</si>
  <si>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</si>
  <si>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</si>
  <si>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</si>
  <si>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</si>
  <si>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</si>
  <si>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</si>
  <si>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</si>
  <si>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</si>
  <si>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</si>
  <si>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</si>
  <si>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</si>
  <si>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</si>
  <si>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</si>
  <si>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</si>
  <si>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</si>
  <si>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</si>
  <si>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</si>
  <si>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</si>
  <si>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</si>
  <si>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</si>
  <si>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</si>
  <si>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</si>
  <si>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</si>
  <si>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</si>
  <si>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</si>
  <si>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</si>
  <si>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</si>
  <si>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</si>
  <si>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</si>
  <si>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</si>
  <si>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</si>
  <si>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</si>
  <si>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</si>
  <si>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</si>
  <si>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</si>
  <si>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</si>
  <si>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</si>
  <si>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</si>
  <si>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</si>
  <si>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</si>
  <si>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</si>
  <si>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</si>
  <si>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</si>
  <si>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</si>
  <si>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</si>
  <si>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</si>
  <si>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</si>
  <si>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</si>
  <si>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</si>
  <si>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</si>
  <si>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</si>
  <si>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</si>
  <si>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</si>
  <si>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</si>
  <si>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</si>
  <si>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</si>
  <si>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</si>
  <si>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</si>
  <si>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</si>
  <si>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</si>
  <si>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</si>
  <si>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</si>
  <si>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</si>
  <si>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</si>
  <si>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</si>
  <si>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</si>
  <si>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</si>
  <si>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</si>
  <si>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</si>
  <si>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</si>
  <si>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</si>
  <si>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</si>
  <si>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</si>
  <si>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</si>
  <si>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</si>
  <si>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</si>
  <si>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</si>
  <si>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</si>
  <si>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</si>
  <si>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</si>
  <si>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</si>
  <si>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</si>
  <si>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</si>
  <si>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</si>
  <si>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</si>
  <si>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</si>
  <si>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</si>
  <si>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</si>
  <si>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</si>
  <si>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</si>
  <si>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</si>
  <si>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</si>
  <si>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</si>
  <si>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</si>
  <si>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</si>
  <si>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</si>
  <si>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</si>
  <si>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</si>
  <si>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</si>
  <si>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</si>
  <si>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</si>
  <si>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</si>
  <si>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</si>
  <si>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</si>
  <si>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</si>
  <si>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</si>
  <si>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</si>
  <si>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</si>
  <si>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</si>
  <si>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</si>
  <si>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</si>
  <si>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</si>
  <si>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</si>
  <si>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</si>
  <si>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</si>
  <si>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</si>
  <si>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</si>
  <si>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</si>
  <si>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</si>
  <si>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</si>
  <si>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</si>
  <si>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</si>
  <si>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</si>
  <si>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</si>
  <si>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</si>
  <si>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</si>
  <si>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</si>
  <si>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</si>
  <si>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</si>
  <si>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</si>
  <si>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</si>
  <si>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</si>
  <si>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</si>
  <si>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</si>
  <si>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</si>
  <si>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</si>
  <si>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</si>
  <si>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</si>
  <si>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</si>
  <si>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</si>
  <si>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</si>
  <si>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</si>
  <si>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</si>
  <si>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</si>
  <si>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</si>
  <si>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</si>
  <si>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</si>
  <si>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</si>
  <si>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</si>
  <si>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</si>
  <si>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</si>
  <si>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</si>
  <si>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</si>
  <si>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</si>
  <si>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</si>
  <si>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</si>
  <si>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</si>
  <si>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</si>
  <si>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</si>
  <si>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</si>
  <si>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</si>
  <si>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</si>
  <si>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</si>
  <si>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</si>
  <si>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</si>
  <si>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</si>
  <si>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</si>
  <si>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</si>
  <si>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</si>
  <si>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</si>
  <si>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</si>
  <si>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</si>
  <si>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</si>
  <si>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</si>
  <si>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</si>
  <si>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</si>
  <si>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</si>
  <si>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</si>
  <si>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</si>
  <si>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</si>
  <si>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</si>
  <si>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</si>
  <si>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</si>
  <si>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</si>
  <si>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</si>
  <si>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</si>
  <si>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</si>
  <si>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</si>
  <si>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</si>
  <si>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</si>
  <si>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</si>
  <si>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</si>
  <si>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</si>
  <si>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</si>
  <si>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</si>
  <si>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</si>
  <si>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</si>
  <si>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</si>
  <si>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</si>
  <si>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</si>
  <si>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</si>
  <si>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</si>
  <si>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</si>
  <si>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</si>
  <si>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</si>
  <si>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</si>
  <si>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</si>
  <si>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</si>
  <si>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</si>
  <si>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</si>
  <si>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</si>
  <si>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</si>
  <si>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</si>
  <si>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</si>
  <si>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</si>
  <si>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</si>
  <si>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</si>
  <si>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</si>
  <si>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</si>
  <si>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</si>
  <si>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</si>
  <si>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</si>
  <si>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</si>
  <si>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</si>
  <si>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</si>
  <si>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</si>
  <si>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</si>
  <si>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</si>
  <si>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</si>
  <si>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</si>
  <si>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</si>
  <si>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</si>
  <si>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</si>
  <si>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</si>
  <si>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</si>
  <si>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</si>
  <si>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</si>
  <si>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</si>
  <si>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</si>
  <si>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</si>
  <si>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</si>
  <si>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</si>
  <si>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</si>
  <si>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</si>
  <si>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</si>
  <si>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</si>
  <si>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</si>
  <si>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</si>
  <si>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</si>
  <si>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</si>
  <si>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</si>
  <si>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</si>
  <si>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</si>
  <si>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</si>
  <si>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</si>
  <si>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</si>
  <si>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</si>
  <si>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</si>
  <si>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</si>
  <si>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</si>
  <si>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</si>
  <si>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</si>
  <si>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</si>
  <si>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</si>
  <si>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</si>
  <si>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</si>
  <si>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</si>
  <si>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</si>
  <si>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</si>
  <si>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</si>
  <si>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</si>
  <si>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</si>
  <si>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</si>
  <si>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</si>
  <si>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</si>
  <si>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</si>
  <si>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</si>
  <si>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</si>
  <si>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</si>
  <si>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</si>
  <si>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</si>
  <si>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</si>
  <si>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</si>
  <si>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</si>
  <si>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</si>
  <si>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</si>
  <si>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</si>
  <si>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</si>
  <si>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</si>
  <si>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</si>
  <si>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</si>
  <si>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</si>
  <si>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</si>
  <si>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</si>
  <si>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</si>
  <si>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</si>
  <si>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</si>
  <si>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</si>
  <si>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</si>
  <si>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</si>
  <si>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</si>
  <si>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</si>
  <si>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</si>
  <si>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</si>
  <si>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</si>
  <si>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</si>
  <si>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</si>
  <si>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</si>
  <si>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</si>
  <si>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</si>
  <si>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</si>
  <si>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</si>
  <si>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</si>
  <si>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</si>
  <si>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</si>
  <si>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</si>
  <si>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</si>
  <si>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</si>
  <si>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</si>
  <si>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</si>
  <si>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</si>
  <si>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</si>
  <si>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</si>
  <si>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</si>
  <si>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</si>
  <si>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</si>
  <si>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</si>
  <si>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</si>
  <si>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</si>
  <si>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</si>
  <si>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</si>
  <si>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</si>
  <si>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</si>
  <si>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</si>
  <si>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</si>
  <si>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</si>
  <si>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</si>
  <si>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</si>
  <si>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</si>
  <si>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</si>
  <si>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</si>
  <si>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</si>
  <si>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</si>
  <si>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</si>
  <si>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</si>
  <si>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</si>
  <si>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</si>
  <si>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</si>
  <si>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</si>
  <si>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</si>
  <si>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</si>
  <si>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</si>
  <si>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</si>
  <si>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</si>
  <si>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</si>
  <si>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</si>
  <si>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</si>
  <si>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</si>
  <si>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</si>
  <si>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</si>
  <si>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</si>
  <si>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</si>
  <si>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</si>
  <si>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</si>
  <si>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</si>
  <si>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</si>
  <si>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</si>
  <si>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</si>
  <si>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</si>
  <si>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</si>
  <si>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</si>
  <si>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</si>
  <si>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</si>
  <si>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</si>
  <si>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</si>
  <si>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</si>
  <si>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</si>
  <si>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</si>
  <si>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</si>
  <si>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</si>
  <si>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</si>
  <si>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</si>
  <si>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</si>
  <si>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</si>
  <si>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</si>
  <si>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</si>
  <si>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</si>
  <si>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</si>
  <si>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</si>
  <si>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</si>
  <si>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</si>
  <si>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</si>
  <si>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</si>
  <si>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</si>
  <si>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</si>
  <si>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</si>
  <si>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</si>
  <si>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</si>
  <si>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</si>
  <si>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</si>
  <si>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</si>
  <si>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</si>
  <si>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</si>
  <si>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</si>
  <si>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</si>
  <si>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</si>
  <si>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</si>
  <si>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</si>
  <si>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</si>
  <si>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</si>
  <si>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</si>
  <si>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</si>
  <si>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</si>
  <si>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</si>
  <si>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</si>
  <si>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</si>
  <si>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</si>
  <si>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</si>
  <si>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</si>
  <si>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</si>
  <si>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</si>
  <si>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</si>
  <si>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</si>
  <si>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</si>
  <si>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</si>
  <si>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</si>
  <si>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</si>
  <si>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</si>
  <si>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</si>
  <si>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</si>
  <si>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</si>
  <si>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</si>
  <si>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</si>
  <si>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</si>
  <si>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</si>
  <si>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</si>
  <si>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</si>
  <si>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</si>
  <si>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</si>
  <si>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</si>
  <si>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</si>
  <si>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</si>
  <si>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</si>
  <si>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</si>
  <si>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</si>
  <si>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</si>
  <si>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</si>
  <si>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</si>
  <si>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</si>
  <si>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</si>
  <si>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</si>
  <si>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</si>
  <si>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</si>
  <si>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</si>
  <si>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</si>
  <si>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</si>
  <si>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</si>
  <si>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</si>
  <si>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</si>
  <si>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</si>
  <si>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</si>
  <si>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</si>
  <si>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</si>
  <si>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</si>
  <si>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</si>
  <si>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</si>
  <si>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</si>
  <si>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</si>
  <si>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</si>
  <si>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</si>
  <si>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</si>
  <si>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</si>
  <si>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</si>
  <si>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</si>
  <si>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</si>
  <si>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</si>
  <si>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</si>
  <si>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</si>
  <si>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</si>
  <si>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</si>
  <si>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</si>
  <si>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</si>
  <si>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</si>
  <si>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</si>
  <si>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</si>
  <si>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</si>
  <si>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</si>
  <si>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</si>
  <si>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</si>
  <si>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</si>
  <si>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</si>
  <si>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</si>
  <si>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</si>
  <si>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</si>
  <si>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</si>
  <si>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</si>
  <si>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</si>
  <si>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</si>
  <si>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</si>
  <si>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</si>
  <si>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</si>
  <si>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</si>
  <si>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</si>
  <si>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</si>
  <si>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</si>
  <si>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</si>
  <si>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</si>
  <si>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</si>
  <si>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</si>
  <si>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</si>
  <si>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</si>
  <si>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</si>
  <si>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</si>
  <si>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</si>
  <si>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</si>
  <si>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</si>
  <si>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</si>
  <si>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</si>
  <si>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</si>
  <si>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</si>
  <si>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</si>
  <si>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</si>
  <si>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</si>
  <si>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</si>
  <si>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</si>
  <si>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</si>
  <si>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</si>
  <si>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</si>
  <si>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</si>
  <si>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</si>
  <si>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</si>
  <si>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</si>
  <si>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</si>
  <si>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</si>
  <si>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</si>
  <si>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</si>
  <si>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</si>
  <si>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</si>
  <si>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</si>
  <si>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</si>
  <si>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</si>
  <si>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</si>
  <si>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</si>
  <si>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</si>
  <si>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</si>
  <si>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</si>
  <si>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</si>
  <si>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</si>
  <si>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</si>
  <si>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</si>
  <si>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</si>
  <si>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</si>
  <si>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</si>
  <si>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</si>
  <si>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</si>
  <si>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</si>
  <si>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</si>
  <si>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</si>
  <si>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</si>
  <si>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</si>
  <si>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</si>
  <si>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</si>
  <si>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</si>
  <si>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</si>
  <si>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</si>
  <si>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</si>
  <si>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</si>
  <si>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</si>
  <si>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</si>
  <si>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</si>
  <si>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</si>
  <si>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</si>
  <si>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</si>
  <si>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</si>
  <si>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</si>
  <si>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</si>
  <si>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</si>
  <si>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</si>
  <si>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</si>
  <si>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</si>
  <si>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</si>
  <si>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</si>
  <si>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</si>
  <si>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</si>
  <si>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</si>
  <si>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</si>
  <si>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</si>
  <si>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</si>
  <si>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</si>
  <si>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</si>
  <si>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</si>
  <si>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</si>
  <si>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</si>
  <si>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</si>
  <si>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</si>
  <si>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</si>
  <si>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</si>
  <si>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</si>
  <si>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</si>
  <si>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</si>
  <si>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</si>
  <si>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</si>
  <si>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</si>
  <si>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</si>
  <si>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</si>
  <si>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</si>
  <si>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</si>
  <si>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</si>
  <si>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</si>
  <si>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</si>
  <si>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</si>
  <si>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</si>
  <si>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</si>
  <si>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</si>
  <si>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</si>
  <si>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</si>
  <si>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</si>
  <si>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</si>
  <si>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</si>
  <si>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</si>
  <si>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</si>
  <si>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</si>
  <si>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</si>
  <si>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</si>
  <si>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</si>
  <si>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</si>
  <si>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</si>
  <si>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</si>
  <si>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</si>
  <si>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</si>
  <si>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</si>
  <si>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</si>
  <si>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</si>
  <si>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</si>
  <si>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</si>
  <si>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</si>
  <si>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</si>
  <si>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</si>
  <si>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</si>
  <si>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</si>
  <si>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</si>
  <si>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</si>
  <si>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</si>
  <si>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</si>
  <si>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</si>
  <si>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</si>
  <si>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</si>
  <si>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</si>
  <si>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</si>
  <si>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</si>
  <si>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</si>
  <si>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</si>
  <si>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</si>
  <si>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</si>
  <si>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</si>
  <si>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</si>
  <si>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</si>
  <si>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</si>
  <si>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</si>
  <si>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</si>
  <si>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</si>
  <si>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</si>
  <si>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</si>
  <si>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</si>
  <si>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</si>
  <si>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</si>
  <si>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</si>
  <si>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</si>
  <si>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</si>
  <si>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</si>
  <si>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</si>
  <si>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</si>
  <si>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</si>
  <si>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</si>
  <si>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</si>
  <si>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</si>
  <si>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</si>
  <si>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</si>
  <si>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</si>
  <si>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</si>
  <si>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</si>
  <si>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</si>
  <si>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</si>
  <si>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</si>
  <si>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</si>
  <si>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</si>
  <si>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</si>
  <si>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</si>
  <si>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</si>
  <si>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</si>
  <si>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</si>
  <si>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</si>
  <si>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</si>
  <si>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</si>
  <si>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</si>
  <si>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</si>
  <si>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</si>
  <si>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</si>
  <si>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</si>
  <si>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</si>
  <si>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</si>
  <si>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</si>
  <si>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</si>
  <si>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</si>
  <si>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</si>
  <si>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</si>
  <si>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</si>
  <si>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</si>
  <si>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</si>
  <si>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</si>
  <si>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</si>
  <si>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</si>
  <si>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</si>
  <si>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</si>
  <si>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</si>
  <si>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</si>
  <si>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</si>
  <si>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</si>
  <si>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</si>
  <si>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</si>
  <si>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</si>
  <si>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</si>
  <si>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</si>
  <si>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</si>
  <si>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</si>
  <si>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</si>
  <si>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</si>
  <si>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</si>
  <si>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</si>
  <si>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</si>
  <si>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</si>
  <si>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</si>
  <si>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</si>
  <si>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</si>
  <si>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</si>
  <si>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</si>
  <si>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</si>
  <si>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</si>
  <si>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</si>
  <si>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</si>
  <si>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</si>
  <si>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</si>
  <si>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</si>
  <si>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</si>
  <si>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</si>
  <si>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</si>
  <si>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</si>
  <si>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</si>
  <si>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</si>
  <si>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</si>
  <si>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</si>
  <si>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</si>
  <si>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</si>
  <si>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</si>
  <si>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</si>
  <si>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</si>
  <si>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</si>
  <si>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</si>
  <si>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</si>
  <si>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</si>
  <si>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</si>
  <si>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</si>
  <si>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</si>
  <si>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</si>
  <si>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</si>
  <si>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</si>
  <si>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</si>
  <si>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</si>
  <si>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</si>
  <si>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</si>
  <si>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</si>
  <si>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</si>
  <si>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</si>
  <si>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</si>
  <si>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</si>
  <si>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</si>
  <si>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</si>
  <si>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</si>
  <si>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</si>
  <si>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</si>
  <si>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</si>
  <si>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</si>
  <si>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</si>
  <si>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</si>
  <si>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</si>
  <si>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</si>
  <si>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</si>
  <si>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</si>
  <si>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</si>
  <si>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</si>
  <si>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</si>
  <si>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</si>
  <si>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</si>
  <si>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</si>
  <si>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</si>
  <si>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</si>
  <si>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</si>
  <si>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</si>
  <si>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</si>
  <si>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</si>
  <si>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</si>
  <si>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</si>
  <si>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</si>
  <si>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</si>
  <si>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</si>
  <si>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</si>
  <si>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</si>
  <si>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</si>
  <si>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</si>
  <si>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</si>
  <si>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</si>
  <si>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</si>
  <si>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</si>
  <si>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</si>
  <si>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</si>
  <si>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</si>
  <si>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</si>
  <si>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</si>
  <si>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</si>
  <si>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</si>
  <si>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</si>
  <si>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</si>
  <si>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</si>
  <si>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</si>
  <si>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</si>
  <si>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</si>
  <si>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</si>
  <si>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</si>
  <si>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</si>
  <si>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</si>
  <si>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</si>
  <si>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</si>
  <si>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</si>
  <si>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</si>
  <si>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</si>
  <si>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</si>
  <si>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</si>
  <si>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</si>
  <si>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</si>
  <si>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</si>
  <si>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</si>
  <si>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</si>
  <si>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</si>
  <si>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</si>
  <si>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</si>
  <si>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</si>
  <si>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</si>
  <si>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</si>
  <si>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</si>
  <si>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</si>
  <si>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</si>
  <si>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</si>
  <si>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</si>
  <si>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</si>
  <si>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</si>
  <si>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</si>
  <si>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</si>
  <si>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</si>
  <si>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</si>
  <si>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</si>
  <si>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</si>
  <si>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</si>
  <si>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</si>
  <si>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</si>
  <si>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</si>
  <si>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</si>
  <si>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</si>
  <si>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</si>
  <si>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</si>
  <si>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</si>
  <si>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</si>
  <si>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</si>
  <si>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</si>
  <si>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</si>
  <si>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</si>
  <si>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</si>
  <si>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</si>
  <si>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</si>
  <si>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</si>
  <si>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</si>
  <si>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</si>
  <si>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</si>
  <si>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</si>
  <si>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</si>
  <si>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</si>
  <si>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</si>
  <si>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</si>
  <si>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</si>
  <si>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</si>
  <si>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</si>
  <si>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</si>
  <si>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</si>
  <si>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</si>
  <si>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</si>
  <si>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</si>
  <si>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</si>
  <si>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</si>
  <si>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</si>
  <si>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</si>
  <si>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</si>
  <si>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</si>
  <si>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</si>
  <si>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</si>
  <si>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</si>
  <si>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</si>
  <si>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</si>
  <si>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</si>
  <si>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</si>
  <si>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</si>
  <si>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</si>
  <si>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</si>
  <si>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</si>
  <si>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</si>
  <si>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</si>
  <si>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</si>
  <si>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</si>
  <si>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</si>
  <si>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</si>
  <si>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</si>
  <si>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</si>
  <si>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</si>
  <si>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</si>
  <si>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</si>
  <si>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</si>
  <si>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</si>
  <si>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</si>
  <si>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</si>
  <si>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</si>
  <si>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</si>
  <si>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</si>
  <si>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</si>
  <si>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</si>
  <si>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</si>
  <si>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</si>
  <si>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</si>
  <si>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</si>
  <si>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</si>
  <si>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</si>
  <si>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</si>
  <si>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</si>
  <si>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</si>
  <si>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</si>
  <si>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</si>
  <si>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</si>
  <si>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</si>
  <si>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</si>
  <si>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</si>
  <si>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</si>
  <si>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</si>
  <si>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</si>
  <si>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</si>
  <si>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</si>
  <si>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</si>
  <si>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</si>
  <si>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</si>
  <si>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</si>
  <si>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</si>
  <si>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</si>
  <si>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</si>
  <si>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</si>
  <si>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</si>
  <si>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</si>
  <si>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</si>
  <si>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</si>
  <si>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</si>
  <si>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</si>
  <si>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</si>
  <si>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</si>
  <si>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</si>
  <si>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</si>
  <si>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</si>
  <si>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</si>
  <si>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</si>
  <si>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</si>
  <si>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</si>
  <si>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</si>
  <si>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</si>
  <si>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</si>
  <si>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</si>
  <si>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</si>
  <si>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</si>
  <si>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</si>
  <si>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</si>
  <si>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</si>
  <si>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</si>
  <si>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</si>
  <si>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</si>
  <si>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</si>
  <si>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</si>
  <si>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</si>
  <si>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</si>
  <si>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</si>
  <si>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</si>
  <si>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</si>
  <si>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</si>
  <si>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</si>
  <si>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</si>
  <si>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</si>
  <si>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</si>
  <si>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</si>
  <si>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</si>
  <si>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</si>
  <si>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</si>
  <si>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</si>
  <si>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</si>
  <si>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</si>
  <si>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</si>
  <si>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</si>
  <si>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</si>
  <si>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</si>
  <si>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</si>
  <si>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</si>
  <si>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</si>
  <si>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</si>
  <si>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</si>
  <si>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</si>
  <si>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</si>
  <si>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</si>
  <si>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</si>
  <si>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</si>
  <si>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</si>
  <si>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</si>
  <si>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</si>
  <si>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</si>
  <si>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</si>
  <si>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</si>
  <si>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</si>
  <si>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</si>
  <si>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</si>
  <si>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</si>
  <si>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</si>
  <si>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</si>
  <si>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</si>
  <si>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</si>
  <si>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</si>
  <si>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</si>
  <si>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</si>
  <si>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</si>
  <si>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</si>
  <si>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</si>
  <si>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</si>
  <si>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</si>
  <si>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</si>
  <si>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</si>
  <si>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</si>
  <si>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</si>
  <si>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</si>
  <si>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</si>
  <si>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</si>
  <si>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</si>
  <si>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</si>
  <si>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</si>
  <si>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</si>
  <si>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</si>
  <si>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</si>
  <si>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</si>
  <si>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</si>
  <si>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</si>
  <si>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</si>
  <si>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</si>
  <si>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</si>
  <si>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</si>
  <si>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</si>
  <si>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</si>
  <si>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</si>
  <si>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</si>
  <si>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</si>
  <si>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</si>
  <si>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</si>
  <si>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</si>
  <si>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</si>
  <si>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</si>
  <si>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</si>
  <si>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</si>
  <si>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</si>
  <si>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</si>
  <si>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</si>
  <si>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</si>
  <si>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</si>
  <si>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</si>
  <si>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</si>
  <si>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</si>
  <si>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</si>
  <si>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</si>
  <si>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</si>
  <si>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</si>
  <si>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</si>
  <si>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</si>
  <si>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</si>
  <si>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</si>
  <si>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</si>
  <si>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</si>
  <si>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</si>
  <si>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</si>
  <si>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</si>
  <si>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</si>
  <si>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</si>
  <si>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</si>
  <si>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</si>
  <si>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</si>
  <si>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</si>
  <si>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</si>
  <si>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</si>
  <si>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</si>
  <si>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</si>
  <si>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</si>
  <si>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</si>
  <si>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</si>
  <si>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</si>
  <si>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</si>
  <si>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</si>
  <si>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</si>
  <si>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</si>
  <si>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</si>
  <si>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</si>
  <si>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</si>
  <si>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</si>
  <si>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</si>
  <si>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</si>
  <si>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</si>
  <si>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</si>
  <si>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</si>
  <si>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</si>
  <si>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</si>
  <si>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</si>
  <si>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</si>
  <si>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</si>
  <si>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</si>
  <si>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</si>
  <si>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</si>
  <si>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</si>
  <si>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</si>
  <si>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</si>
  <si>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</si>
  <si>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</si>
  <si>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</si>
  <si>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</si>
  <si>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</si>
  <si>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</si>
  <si>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</si>
  <si>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</si>
  <si>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</si>
  <si>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</si>
  <si>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</si>
  <si>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</si>
  <si>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</si>
  <si>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</si>
  <si>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</si>
  <si>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</si>
  <si>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</si>
  <si>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</si>
  <si>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</si>
  <si>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</si>
  <si>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</si>
  <si>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</si>
  <si>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</si>
  <si>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</si>
  <si>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</si>
  <si>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</si>
  <si>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</si>
  <si>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</si>
  <si>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</si>
  <si>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</si>
  <si>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</si>
  <si>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</si>
  <si>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</si>
  <si>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</si>
  <si>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</si>
  <si>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</si>
  <si>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</si>
  <si>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</si>
  <si>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</si>
  <si>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</si>
  <si>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</si>
  <si>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</si>
  <si>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</si>
  <si>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</si>
  <si>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</si>
  <si>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</si>
  <si>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</si>
  <si>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</si>
  <si>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</si>
  <si>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</si>
  <si>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</si>
  <si>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</si>
  <si>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</si>
  <si>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</si>
  <si>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</si>
  <si>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</si>
  <si>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</si>
  <si>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</si>
  <si>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</si>
  <si>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</si>
  <si>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</si>
  <si>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</si>
  <si>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</si>
  <si>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</si>
  <si>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</si>
  <si>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</si>
  <si>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</si>
  <si>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</si>
  <si>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</si>
  <si>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</si>
  <si>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</si>
  <si>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</si>
  <si>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</si>
  <si>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</si>
  <si>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</si>
  <si>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</si>
  <si>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</si>
  <si>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</si>
  <si>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</si>
  <si>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</si>
  <si>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</si>
  <si>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</si>
  <si>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</si>
  <si>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</si>
  <si>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</si>
  <si>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</si>
  <si>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</si>
  <si>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</si>
  <si>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</si>
  <si>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</si>
  <si>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</si>
  <si>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</si>
  <si>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</si>
  <si>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</si>
  <si>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</si>
  <si>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</si>
  <si>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</si>
  <si>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</si>
  <si>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</si>
  <si>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</si>
  <si>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</si>
  <si>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</si>
  <si>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</si>
  <si>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</si>
  <si>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</si>
  <si>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</si>
  <si>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</si>
  <si>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</si>
  <si>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</si>
  <si>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</si>
  <si>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</si>
  <si>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</si>
  <si>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</si>
  <si>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</si>
  <si>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</si>
  <si>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</si>
  <si>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</si>
  <si>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</si>
  <si>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</si>
  <si>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</si>
  <si>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</si>
  <si>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</si>
  <si>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</si>
  <si>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</si>
  <si>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</si>
  <si>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</si>
  <si>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</si>
  <si>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</si>
  <si>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</si>
  <si>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</si>
  <si>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</si>
  <si>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</si>
  <si>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</si>
  <si>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</si>
  <si>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</si>
  <si>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</si>
  <si>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</si>
  <si>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</si>
  <si>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</si>
  <si>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</si>
  <si>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</si>
  <si>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</si>
  <si>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</si>
  <si>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</si>
  <si>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</si>
  <si>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</si>
  <si>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</si>
  <si>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</si>
  <si>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</si>
  <si>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</si>
  <si>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</si>
  <si>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</si>
  <si>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</si>
  <si>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</si>
  <si>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</si>
  <si>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</si>
  <si>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</si>
  <si>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</si>
  <si>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</si>
  <si>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</si>
  <si>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</si>
  <si>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</si>
  <si>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</si>
  <si>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</si>
  <si>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</si>
  <si>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</si>
  <si>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</si>
  <si>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</si>
  <si>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</si>
  <si>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</si>
  <si>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</si>
  <si>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</si>
  <si>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</si>
  <si>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</si>
  <si>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</si>
  <si>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</si>
  <si>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</si>
  <si>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</si>
  <si>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</si>
  <si>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</si>
  <si>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</si>
  <si>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</si>
  <si>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</si>
  <si>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</si>
  <si>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</si>
  <si>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</si>
  <si>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</si>
  <si>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</si>
  <si>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</si>
  <si>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</si>
  <si>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</si>
  <si>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</si>
  <si>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</si>
  <si>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</si>
  <si>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</si>
  <si>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</si>
  <si>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</si>
  <si>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</si>
  <si>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</si>
  <si>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</si>
  <si>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</si>
  <si>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</si>
  <si>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</si>
  <si>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</si>
  <si>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</si>
  <si>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</si>
  <si>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</si>
  <si>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</si>
  <si>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</si>
  <si>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</si>
  <si>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</si>
  <si>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</si>
  <si>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</si>
  <si>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</si>
  <si>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</si>
  <si>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</si>
  <si>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</si>
  <si>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</si>
  <si>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</si>
  <si>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</si>
  <si>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</si>
  <si>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</si>
  <si>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</si>
  <si>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</si>
  <si>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</si>
  <si>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</si>
  <si>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</si>
  <si>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</si>
  <si>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</si>
  <si>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</si>
  <si>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</si>
  <si>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</si>
  <si>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</si>
  <si>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</si>
  <si>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</si>
  <si>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</si>
  <si>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</si>
  <si>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</si>
  <si>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</si>
  <si>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</si>
  <si>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</si>
  <si>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</si>
  <si>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</si>
  <si>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</si>
  <si>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</si>
  <si>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</si>
  <si>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</si>
  <si>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</si>
  <si>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</si>
  <si>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</si>
  <si>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</si>
  <si>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</si>
  <si>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</si>
  <si>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</si>
  <si>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</si>
  <si>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</si>
  <si>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</si>
  <si>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</si>
  <si>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</si>
  <si>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</si>
  <si>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</si>
  <si>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</si>
  <si>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</si>
  <si>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</si>
  <si>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</si>
  <si>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</si>
  <si>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</si>
  <si>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</si>
  <si>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</si>
  <si>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</si>
  <si>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</si>
  <si>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</si>
  <si>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</si>
  <si>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</si>
  <si>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</si>
  <si>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</si>
  <si>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</si>
  <si>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</si>
  <si>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</si>
  <si>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</si>
  <si>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</si>
  <si>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</si>
  <si>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</si>
  <si>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</si>
  <si>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</si>
  <si>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</si>
  <si>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</si>
  <si>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</si>
  <si>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</si>
  <si>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</si>
  <si>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</si>
  <si>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</si>
  <si>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</si>
  <si>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</si>
  <si>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</si>
  <si>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</si>
  <si>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</si>
  <si>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</si>
  <si>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</si>
  <si>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</si>
  <si>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</si>
  <si>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</si>
  <si>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</si>
  <si>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</si>
  <si>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</si>
  <si>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</si>
  <si>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</si>
  <si>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</si>
  <si>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</si>
  <si>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</si>
  <si>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</si>
  <si>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</si>
  <si>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</si>
  <si>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</si>
  <si>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</si>
  <si>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</si>
  <si>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</si>
  <si>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</si>
  <si>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</si>
  <si>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</si>
  <si>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</si>
  <si>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</si>
  <si>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</si>
  <si>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</si>
  <si>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</si>
  <si>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</si>
  <si>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</si>
  <si>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</si>
  <si>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</si>
  <si>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</si>
  <si>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</si>
  <si>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</si>
  <si>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</si>
  <si>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</si>
  <si>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</si>
  <si>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</si>
  <si>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</si>
  <si>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</si>
  <si>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</si>
  <si>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</si>
  <si>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</si>
  <si>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</si>
  <si>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</si>
  <si>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</si>
  <si>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</si>
  <si>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</si>
  <si>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</si>
  <si>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</si>
  <si>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</si>
  <si>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</si>
  <si>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</si>
  <si>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</si>
  <si>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</si>
  <si>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</si>
  <si>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</si>
  <si>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</si>
  <si>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</si>
  <si>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</si>
  <si>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</si>
  <si>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</si>
  <si>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</si>
  <si>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</si>
  <si>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</si>
  <si>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</si>
  <si>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</si>
  <si>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</si>
  <si>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</si>
  <si>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</si>
  <si>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</si>
  <si>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</si>
  <si>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</si>
  <si>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</si>
  <si>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</si>
  <si>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</si>
  <si>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</si>
  <si>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</si>
  <si>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</si>
  <si>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</si>
  <si>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</si>
  <si>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</si>
  <si>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</si>
  <si>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</si>
  <si>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</si>
  <si>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</si>
  <si>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</si>
  <si>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</si>
  <si>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</si>
  <si>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</si>
  <si>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</si>
  <si>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</si>
  <si>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</si>
  <si>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</si>
  <si>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</si>
  <si>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</si>
  <si>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</si>
  <si>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</si>
  <si>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</si>
  <si>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</si>
  <si>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</si>
  <si>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</si>
  <si>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</si>
  <si>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</si>
  <si>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</si>
  <si>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</si>
  <si>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</si>
  <si>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</si>
  <si>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</si>
  <si>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</si>
  <si>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</si>
  <si>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</si>
  <si>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</si>
  <si>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</si>
  <si>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</si>
  <si>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</si>
  <si>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</si>
  <si>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</si>
  <si>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</si>
  <si>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</si>
  <si>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</si>
  <si>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</si>
  <si>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</si>
  <si>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</si>
  <si>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</si>
  <si>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</si>
  <si>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</si>
  <si>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</si>
  <si>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</si>
  <si>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</si>
  <si>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</si>
  <si>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</si>
  <si>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</si>
  <si>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</si>
  <si>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</si>
  <si>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</si>
  <si>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</si>
  <si>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</si>
  <si>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</si>
  <si>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</si>
  <si>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</si>
  <si>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</si>
  <si>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</si>
  <si>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</si>
  <si>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</si>
  <si>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</si>
  <si>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</si>
  <si>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</si>
  <si>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</si>
  <si>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</si>
  <si>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</si>
  <si>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</si>
  <si>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</si>
  <si>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</si>
  <si>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</si>
  <si>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</si>
  <si>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</si>
  <si>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</si>
  <si>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</si>
  <si>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</si>
  <si>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</si>
  <si>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</si>
  <si>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</si>
  <si>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</si>
  <si>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</si>
  <si>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</si>
  <si>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</si>
  <si>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</si>
  <si>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</si>
  <si>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</si>
  <si>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</si>
  <si>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</si>
  <si>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</si>
  <si>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</si>
  <si>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</si>
  <si>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</si>
  <si>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</si>
  <si>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</si>
  <si>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</si>
  <si>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</si>
  <si>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</si>
  <si>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</si>
  <si>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</si>
  <si>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</si>
  <si>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</si>
  <si>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</si>
  <si>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</si>
  <si>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</si>
  <si>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</si>
  <si>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</si>
  <si>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</si>
  <si>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</si>
  <si>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</si>
  <si>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</si>
  <si>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</si>
  <si>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</si>
  <si>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</si>
  <si>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</si>
  <si>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</si>
  <si>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</si>
  <si>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</si>
  <si>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</si>
  <si>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</si>
  <si>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</si>
  <si>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</si>
  <si>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</si>
  <si>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</si>
  <si>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</si>
  <si>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</si>
  <si>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</si>
  <si>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</si>
  <si>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</si>
  <si>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</si>
  <si>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</si>
  <si>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</si>
  <si>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</si>
  <si>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</si>
  <si>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</si>
  <si>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</si>
  <si>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</si>
  <si>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</si>
  <si>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</si>
  <si>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</si>
  <si>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</si>
  <si>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</si>
  <si>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</si>
  <si>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</si>
  <si>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</si>
  <si>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</si>
  <si>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</si>
  <si>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</si>
  <si>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</si>
  <si>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</si>
  <si>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</si>
  <si>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</si>
  <si>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</si>
  <si>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</si>
  <si>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</si>
  <si>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</si>
  <si>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</si>
  <si>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</si>
  <si>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</si>
  <si>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</si>
  <si>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</si>
  <si>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</si>
  <si>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</si>
  <si>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</si>
  <si>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</si>
  <si>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</si>
  <si>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</si>
  <si>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</si>
  <si>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</si>
  <si>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</si>
  <si>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</si>
  <si>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</si>
  <si>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</si>
  <si>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</si>
  <si>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</si>
  <si>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</si>
  <si>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</si>
  <si>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</si>
  <si>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</si>
  <si>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</si>
  <si>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</si>
  <si>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</si>
  <si>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</si>
  <si>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</si>
  <si>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</si>
  <si>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</si>
  <si>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</si>
  <si>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</si>
  <si>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</si>
  <si>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</si>
  <si>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</si>
  <si>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</si>
  <si>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</si>
  <si>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</si>
  <si>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</si>
  <si>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</si>
  <si>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</si>
  <si>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</si>
  <si>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</si>
  <si>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</si>
  <si>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</si>
  <si>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</si>
  <si>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</si>
  <si>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</si>
  <si>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</si>
  <si>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</si>
  <si>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</si>
  <si>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</si>
  <si>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</si>
  <si>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</si>
  <si>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</si>
  <si>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</si>
  <si>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</si>
  <si>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</si>
  <si>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</si>
  <si>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</si>
  <si>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</si>
  <si>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</si>
  <si>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</si>
  <si>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</si>
  <si>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</si>
  <si>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</si>
  <si>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</si>
  <si>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</si>
  <si>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</si>
  <si>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</si>
  <si>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</si>
  <si>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</si>
  <si>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</si>
  <si>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</si>
  <si>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</si>
  <si>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</si>
  <si>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</si>
  <si>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</si>
  <si>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</si>
  <si>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</si>
  <si>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</si>
  <si>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</si>
  <si>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</si>
  <si>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</si>
  <si>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</si>
  <si>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</si>
  <si>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</si>
  <si>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</si>
  <si>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</si>
  <si>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</si>
  <si>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</si>
  <si>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</si>
  <si>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</si>
  <si>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</si>
  <si>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</si>
  <si>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</si>
  <si>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</si>
  <si>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</si>
  <si>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</si>
  <si>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</si>
  <si>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</si>
  <si>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</si>
  <si>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</si>
  <si>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</si>
  <si>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</si>
  <si>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</si>
  <si>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</si>
  <si>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</si>
  <si>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</si>
  <si>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</si>
  <si>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</si>
  <si>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</si>
  <si>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</si>
  <si>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</si>
  <si>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</si>
  <si>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</si>
  <si>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</si>
  <si>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</si>
  <si>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</si>
  <si>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</si>
  <si>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</si>
  <si>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</si>
  <si>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</si>
  <si>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</si>
  <si>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</si>
  <si>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</si>
  <si>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</si>
  <si>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</si>
  <si>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</si>
  <si>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</si>
  <si>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</si>
  <si>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</si>
  <si>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</si>
  <si>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</si>
  <si>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</si>
  <si>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</si>
  <si>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</si>
  <si>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</si>
  <si>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</si>
  <si>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</si>
  <si>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</si>
  <si>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</si>
  <si>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</si>
  <si>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</si>
  <si>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</si>
  <si>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</si>
  <si>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</si>
  <si>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</si>
  <si>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</si>
  <si>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</si>
  <si>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</si>
  <si>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</si>
  <si>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</si>
  <si>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</si>
  <si>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</si>
  <si>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</si>
  <si>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</si>
  <si>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</si>
  <si>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</si>
  <si>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</si>
  <si>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</si>
  <si>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</si>
  <si>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</si>
  <si>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</si>
  <si>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</si>
  <si>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</si>
  <si>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</si>
  <si>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</si>
  <si>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</si>
  <si>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</si>
  <si>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</si>
  <si>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</si>
  <si>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</si>
  <si>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</si>
  <si>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</si>
  <si>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</si>
  <si>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</si>
  <si>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</si>
  <si>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</si>
  <si>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</si>
  <si>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</si>
  <si>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</si>
  <si>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</si>
  <si>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</si>
  <si>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</si>
  <si>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</si>
  <si>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</si>
  <si>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</si>
  <si>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</si>
  <si>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</si>
  <si>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</si>
  <si>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</si>
  <si>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</si>
  <si>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</si>
  <si>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</si>
  <si>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</si>
  <si>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</si>
  <si>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</si>
  <si>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</si>
  <si>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</si>
  <si>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</si>
  <si>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</si>
  <si>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</si>
  <si>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</si>
  <si>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</si>
  <si>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</si>
  <si>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</si>
  <si>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</si>
  <si>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</si>
  <si>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</si>
  <si>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</si>
  <si>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</si>
  <si>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</si>
  <si>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</si>
  <si>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</si>
  <si>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</si>
  <si>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</si>
  <si>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</si>
  <si>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</si>
  <si>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</si>
  <si>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</si>
  <si>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</si>
  <si>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</si>
  <si>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</si>
  <si>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</si>
  <si>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</si>
  <si>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</si>
  <si>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</si>
  <si>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</si>
  <si>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</si>
  <si>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</si>
  <si>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</si>
  <si>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</si>
  <si>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</si>
  <si>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</si>
  <si>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</si>
  <si>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</si>
  <si>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</si>
  <si>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</si>
  <si>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</si>
  <si>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</si>
  <si>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</si>
  <si>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</si>
  <si>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</si>
  <si>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</si>
  <si>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</si>
  <si>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</si>
  <si>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</si>
  <si>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</si>
  <si>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</si>
  <si>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</si>
  <si>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</si>
  <si>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</si>
  <si>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</si>
  <si>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</si>
  <si>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</si>
  <si>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</si>
  <si>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</si>
  <si>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</si>
  <si>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</si>
  <si>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</si>
  <si>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</si>
  <si>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</si>
  <si>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</si>
  <si>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</si>
  <si>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</si>
  <si>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</si>
  <si>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</si>
  <si>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</si>
  <si>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</si>
  <si>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</si>
  <si>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</si>
  <si>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</si>
  <si>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</si>
  <si>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</si>
  <si>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</si>
  <si>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</si>
  <si>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</si>
  <si>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</si>
  <si>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</si>
  <si>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</si>
  <si>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</si>
  <si>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</si>
  <si>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</si>
  <si>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</si>
  <si>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</si>
  <si>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</si>
  <si>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</si>
  <si>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</si>
  <si>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</si>
  <si>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</si>
  <si>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</si>
  <si>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</si>
  <si>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</si>
  <si>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</si>
  <si>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</si>
  <si>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</si>
  <si>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</si>
  <si>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</si>
  <si>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</si>
  <si>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</si>
  <si>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</si>
  <si>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</si>
  <si>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</si>
  <si>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</si>
  <si>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</si>
  <si>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</si>
  <si>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</si>
  <si>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</si>
  <si>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</si>
  <si>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</si>
  <si>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</si>
  <si>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</si>
  <si>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</si>
  <si>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</si>
  <si>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</si>
  <si>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</si>
  <si>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</si>
  <si>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</si>
  <si>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</si>
  <si>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</si>
  <si>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</si>
  <si>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</si>
  <si>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</si>
  <si>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</si>
  <si>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</si>
  <si>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</si>
  <si>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</si>
  <si>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</si>
  <si>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</si>
  <si>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</si>
  <si>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</si>
  <si>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</si>
  <si>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</si>
  <si>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</si>
  <si>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</si>
  <si>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</si>
  <si>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</si>
  <si>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</si>
  <si>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</si>
  <si>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</si>
  <si>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</si>
  <si>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</si>
  <si>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</si>
  <si>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</si>
  <si>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</si>
  <si>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</si>
  <si>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</si>
  <si>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</si>
  <si>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</si>
  <si>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</si>
  <si>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</si>
  <si>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</si>
  <si>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</si>
  <si>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</si>
  <si>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</si>
  <si>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</si>
  <si>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</si>
  <si>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</si>
  <si>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</si>
  <si>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</si>
  <si>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</si>
  <si>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</si>
  <si>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</si>
  <si>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</si>
  <si>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</si>
  <si>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</si>
  <si>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</si>
  <si>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</si>
  <si>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</si>
  <si>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</si>
  <si>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</si>
  <si>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</si>
  <si>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</si>
  <si>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</si>
  <si>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</si>
  <si>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</si>
  <si>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</si>
  <si>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</si>
  <si>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</si>
  <si>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</si>
  <si>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</si>
  <si>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</si>
  <si>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</si>
  <si>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</si>
  <si>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</si>
  <si>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</si>
  <si>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</si>
  <si>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</si>
  <si>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</si>
  <si>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</si>
  <si>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</si>
  <si>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</si>
  <si>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</si>
  <si>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</si>
  <si>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</si>
  <si>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</si>
  <si>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</si>
  <si>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</si>
  <si>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</si>
  <si>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</si>
  <si>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</si>
  <si>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</si>
  <si>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</si>
  <si>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</si>
  <si>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</si>
  <si>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</si>
  <si>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</si>
  <si>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</si>
  <si>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</si>
  <si>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</si>
  <si>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</si>
  <si>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</si>
  <si>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</si>
  <si>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</si>
  <si>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</si>
  <si>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</si>
  <si>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</si>
  <si>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</si>
  <si>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</si>
  <si>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</si>
  <si>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</si>
  <si>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</si>
  <si>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</si>
  <si>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</si>
  <si>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</si>
  <si>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</si>
  <si>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</si>
  <si>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</si>
  <si>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</si>
  <si>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</si>
  <si>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</si>
  <si>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</si>
  <si>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</si>
  <si>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</si>
  <si>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</si>
  <si>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</si>
  <si>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</si>
  <si>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</si>
  <si>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</si>
  <si>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</si>
  <si>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</si>
  <si>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</si>
  <si>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</si>
  <si>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</si>
  <si>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</si>
  <si>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</si>
  <si>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</si>
  <si>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</si>
  <si>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</si>
  <si>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</si>
  <si>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</si>
  <si>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</si>
  <si>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</si>
  <si>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</si>
  <si>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</si>
  <si>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</si>
  <si>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</si>
  <si>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</si>
  <si>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</si>
  <si>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</si>
  <si>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</si>
  <si>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</si>
  <si>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</si>
  <si>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</si>
  <si>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</si>
  <si>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</si>
  <si>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</si>
  <si>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</si>
  <si>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</si>
  <si>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</si>
  <si>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</si>
  <si>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</si>
  <si>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</si>
  <si>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</si>
  <si>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</si>
  <si>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</si>
  <si>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</si>
  <si>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</si>
  <si>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</si>
  <si>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</si>
  <si>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</si>
  <si>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</si>
  <si>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</si>
  <si>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</si>
  <si>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</si>
  <si>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</si>
  <si>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</si>
  <si>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</si>
  <si>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</si>
  <si>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</si>
  <si>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</si>
  <si>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</si>
  <si>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</si>
  <si>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</si>
  <si>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</si>
  <si>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</si>
  <si>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</si>
  <si>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</si>
  <si>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</si>
  <si>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</si>
  <si>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</si>
  <si>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</si>
  <si>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</si>
  <si>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</si>
  <si>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</si>
  <si>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</si>
  <si>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</si>
  <si>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</si>
  <si>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</si>
  <si>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</si>
  <si>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</si>
  <si>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</si>
  <si>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</si>
  <si>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</si>
  <si>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</si>
  <si>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</si>
  <si>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</si>
  <si>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</si>
  <si>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</si>
  <si>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</si>
  <si>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</si>
  <si>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</si>
  <si>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</si>
  <si>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</si>
  <si>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</si>
  <si>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</si>
  <si>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</si>
  <si>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</si>
  <si>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</si>
  <si>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</si>
  <si>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</si>
  <si>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</si>
  <si>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</si>
  <si>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</si>
  <si>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</si>
  <si>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</si>
  <si>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</si>
  <si>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</si>
  <si>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</si>
  <si>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</si>
  <si>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</si>
  <si>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</si>
  <si>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</si>
  <si>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</si>
  <si>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</si>
  <si>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</si>
  <si>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</si>
  <si>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</si>
  <si>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</si>
  <si>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</si>
  <si>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</si>
  <si>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</si>
  <si>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</si>
  <si>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</si>
  <si>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</si>
  <si>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</si>
  <si>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</si>
  <si>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</si>
  <si>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</si>
  <si>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</si>
  <si>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</si>
  <si>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</si>
  <si>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</si>
  <si>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</si>
  <si>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</si>
  <si>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</si>
  <si>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</si>
  <si>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</si>
  <si>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</si>
  <si>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</si>
  <si>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</si>
  <si>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</si>
  <si>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</si>
  <si>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</si>
  <si>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</si>
  <si>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</si>
  <si>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</si>
  <si>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</si>
  <si>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</si>
  <si>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</si>
  <si>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</si>
  <si>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</si>
  <si>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</si>
  <si>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</si>
  <si>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</si>
  <si>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</si>
  <si>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</si>
  <si>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</si>
  <si>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</si>
  <si>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</si>
  <si>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</si>
  <si>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</si>
  <si>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</si>
  <si>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</si>
  <si>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</si>
  <si>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</si>
  <si>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</si>
  <si>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</si>
  <si>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</si>
  <si>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</si>
  <si>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</si>
  <si>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</si>
  <si>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</si>
  <si>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</si>
  <si>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</si>
  <si>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</si>
  <si>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</si>
  <si>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</si>
  <si>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</si>
  <si>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</si>
  <si>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</si>
  <si>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</si>
  <si>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</si>
  <si>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</si>
  <si>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</si>
  <si>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</si>
  <si>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</si>
  <si>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</si>
  <si>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</si>
  <si>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</si>
  <si>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</si>
  <si>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</si>
  <si>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</si>
  <si>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</si>
  <si>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</si>
  <si>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</si>
  <si>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</si>
  <si>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</si>
  <si>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</si>
  <si>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</si>
  <si>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</si>
  <si>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</si>
  <si>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</si>
  <si>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</si>
  <si>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</si>
  <si>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</si>
  <si>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</si>
  <si>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</si>
  <si>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</si>
  <si>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</si>
  <si>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</si>
  <si>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</si>
  <si>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</si>
  <si>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</si>
  <si>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</si>
  <si>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</si>
  <si>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</si>
  <si>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</si>
  <si>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</si>
  <si>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</si>
  <si>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</si>
  <si>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</si>
  <si>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</si>
  <si>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</si>
  <si>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</si>
  <si>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</si>
  <si>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</si>
  <si>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</si>
  <si>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</si>
  <si>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</si>
  <si>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</si>
  <si>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</si>
  <si>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</si>
  <si>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</si>
  <si>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</si>
  <si>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</si>
  <si>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</si>
  <si>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</si>
  <si>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</si>
  <si>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</si>
  <si>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</si>
  <si>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</si>
  <si>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</si>
  <si>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</si>
  <si>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</si>
  <si>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</si>
  <si>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</si>
  <si>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</si>
  <si>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</si>
  <si>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</si>
  <si>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</si>
  <si>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</si>
  <si>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</si>
  <si>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</si>
  <si>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</si>
  <si>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</si>
  <si>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</si>
  <si>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</si>
  <si>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</si>
  <si>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</si>
  <si>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</si>
  <si>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</si>
  <si>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</si>
  <si>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</si>
  <si>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</si>
  <si>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</si>
  <si>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</si>
  <si>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</si>
  <si>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</si>
  <si>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</si>
  <si>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</si>
  <si>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</si>
  <si>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</si>
  <si>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</si>
  <si>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</si>
  <si>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</si>
  <si>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</si>
  <si>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</si>
  <si>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</si>
  <si>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</si>
  <si>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</si>
  <si>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</si>
  <si>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</si>
  <si>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</si>
  <si>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</si>
  <si>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</si>
  <si>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</si>
  <si>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</si>
  <si>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</si>
  <si>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</si>
  <si>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</si>
  <si>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</si>
  <si>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</si>
  <si>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</si>
  <si>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</si>
  <si>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</si>
  <si>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</si>
  <si>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</si>
  <si>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</si>
  <si>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</si>
  <si>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</si>
  <si>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</si>
  <si>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</si>
  <si>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</si>
  <si>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</si>
  <si>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</si>
  <si>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</si>
  <si>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</si>
  <si>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</si>
  <si>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</si>
  <si>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</si>
  <si>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</si>
  <si>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</si>
  <si>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</si>
  <si>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</si>
  <si>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</si>
  <si>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</si>
  <si>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</si>
  <si>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</si>
  <si>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</si>
  <si>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</si>
  <si>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</si>
  <si>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</si>
  <si>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</si>
  <si>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</si>
  <si>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</si>
  <si>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</si>
  <si>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</si>
  <si>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</si>
  <si>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</si>
  <si>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</si>
  <si>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</si>
  <si>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</si>
  <si>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</si>
  <si>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</si>
  <si>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</si>
  <si>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</si>
  <si>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</si>
  <si>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</si>
  <si>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</si>
  <si>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</si>
  <si>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</si>
  <si>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</si>
  <si>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</si>
  <si>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</si>
  <si>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</si>
  <si>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</si>
  <si>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</si>
  <si>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</si>
  <si>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</si>
  <si>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</si>
  <si>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</si>
  <si>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</si>
  <si>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</si>
  <si>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</si>
  <si>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</si>
  <si>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</si>
  <si>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</si>
  <si>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</si>
  <si>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</si>
  <si>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</si>
  <si>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</si>
  <si>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</si>
  <si>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</si>
  <si>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</si>
  <si>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</si>
  <si>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</si>
  <si>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</si>
  <si>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</si>
  <si>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</si>
  <si>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</si>
  <si>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</si>
  <si>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</si>
  <si>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</si>
  <si>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</si>
  <si>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</si>
  <si>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</si>
  <si>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</si>
  <si>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</si>
  <si>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</si>
  <si>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</si>
  <si>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</si>
  <si>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</si>
  <si>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</si>
  <si>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</si>
  <si>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</si>
  <si>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</si>
  <si>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</si>
  <si>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</si>
  <si>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</si>
  <si>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</si>
  <si>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</si>
  <si>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</si>
  <si>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</si>
  <si>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</si>
  <si>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</si>
  <si>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</si>
  <si>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</si>
  <si>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</si>
  <si>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</si>
  <si>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</si>
  <si>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</si>
  <si>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</si>
  <si>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</si>
  <si>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</si>
  <si>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</si>
  <si>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</si>
  <si>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</si>
  <si>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</si>
  <si>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</si>
  <si>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</si>
  <si>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</si>
  <si>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</si>
  <si>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</si>
  <si>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</si>
  <si>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</si>
  <si>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</si>
  <si>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</si>
  <si>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</si>
  <si>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</si>
  <si>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</si>
  <si>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</si>
  <si>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</si>
  <si>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</si>
  <si>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</si>
  <si>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</si>
  <si>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</si>
  <si>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</si>
  <si>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</si>
  <si>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</si>
  <si>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</si>
  <si>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</si>
  <si>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</si>
  <si>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</si>
  <si>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</si>
  <si>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</si>
  <si>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</si>
  <si>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</si>
  <si>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</si>
  <si>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</si>
  <si>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</si>
  <si>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</si>
  <si>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</si>
  <si>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</si>
  <si>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</si>
  <si>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</si>
  <si>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</si>
  <si>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</si>
  <si>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</si>
  <si>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</si>
  <si>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</si>
  <si>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</si>
  <si>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</si>
  <si>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</si>
  <si>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</si>
  <si>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</si>
  <si>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</si>
  <si>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</si>
  <si>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</si>
  <si>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</si>
  <si>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</si>
  <si>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</si>
  <si>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</si>
  <si>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</si>
  <si>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</si>
  <si>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</si>
  <si>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</si>
  <si>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</si>
  <si>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</si>
  <si>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</si>
  <si>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</si>
  <si>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</si>
  <si>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</si>
  <si>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</si>
  <si>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</si>
  <si>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</si>
  <si>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</si>
  <si>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</si>
  <si>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</si>
  <si>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</si>
  <si>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</si>
  <si>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</si>
  <si>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</si>
  <si>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</si>
  <si>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</si>
  <si>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</si>
  <si>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</si>
  <si>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</si>
  <si>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</si>
  <si>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</si>
  <si>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</si>
  <si>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</si>
  <si>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</si>
  <si>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</si>
  <si>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</si>
  <si>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</si>
  <si>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</si>
  <si>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</si>
  <si>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</si>
  <si>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</si>
  <si>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</si>
  <si>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</si>
  <si>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</si>
  <si>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</si>
  <si>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</si>
  <si>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</si>
  <si>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</si>
  <si>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</si>
  <si>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</si>
  <si>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</si>
  <si>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</si>
  <si>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</si>
  <si>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</si>
  <si>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</si>
  <si>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</si>
  <si>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</si>
  <si>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</si>
  <si>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</si>
  <si>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</si>
  <si>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</si>
  <si>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</si>
  <si>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</si>
  <si>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</si>
  <si>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</si>
  <si>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</si>
  <si>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</si>
  <si>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</si>
  <si>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</si>
  <si>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</si>
  <si>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</si>
  <si>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</si>
  <si>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</si>
  <si>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</si>
  <si>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</si>
  <si>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</si>
  <si>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</si>
  <si>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</si>
  <si>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</si>
  <si>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</si>
  <si>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</si>
  <si>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</si>
  <si>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</si>
  <si>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</si>
  <si>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</si>
  <si>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</si>
  <si>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</si>
  <si>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</si>
  <si>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</si>
  <si>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</si>
  <si>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</si>
  <si>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</si>
  <si>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</si>
  <si>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</si>
  <si>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</si>
  <si>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</si>
  <si>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</si>
  <si>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</si>
  <si>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</si>
  <si>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</si>
  <si>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</si>
  <si>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</si>
  <si>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</si>
  <si>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</si>
  <si>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</si>
  <si>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</si>
  <si>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</si>
  <si>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</si>
  <si>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</si>
  <si>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</si>
  <si>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</si>
  <si>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</si>
  <si>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</si>
  <si>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</si>
  <si>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</si>
  <si>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</si>
  <si>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</si>
  <si>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</si>
  <si>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</si>
  <si>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</si>
  <si>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</si>
  <si>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</si>
  <si>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</si>
  <si>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</si>
  <si>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</si>
  <si>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</si>
  <si>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</si>
  <si>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</si>
  <si>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</si>
  <si>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</si>
  <si>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</si>
  <si>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</si>
  <si>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</si>
  <si>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</si>
  <si>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</si>
  <si>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</si>
  <si>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</si>
  <si>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</si>
  <si>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</si>
  <si>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</si>
  <si>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</si>
  <si>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</si>
  <si>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</si>
  <si>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</si>
  <si>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</si>
  <si>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</si>
  <si>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</si>
  <si>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</si>
  <si>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</si>
  <si>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</si>
  <si>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</si>
  <si>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</si>
  <si>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</si>
  <si>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</si>
  <si>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</si>
  <si>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</si>
  <si>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</si>
  <si>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</si>
  <si>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</si>
  <si>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</si>
  <si>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</si>
  <si>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</si>
  <si>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</si>
  <si>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</si>
  <si>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</si>
  <si>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</si>
  <si>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</si>
  <si>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</si>
  <si>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</si>
  <si>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</si>
  <si>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</si>
  <si>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</si>
  <si>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</si>
  <si>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</si>
  <si>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</si>
  <si>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</si>
  <si>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</si>
  <si>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</si>
  <si>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</si>
  <si>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</si>
  <si>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</si>
  <si>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</si>
  <si>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</si>
  <si>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</si>
  <si>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</si>
  <si>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</si>
  <si>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</si>
  <si>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</si>
  <si>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</si>
  <si>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</si>
  <si>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</si>
  <si>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</si>
  <si>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</si>
  <si>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</si>
  <si>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</si>
  <si>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</si>
  <si>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</si>
  <si>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</si>
  <si>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</si>
  <si>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</si>
  <si>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</si>
  <si>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</si>
  <si>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</si>
  <si>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</si>
  <si>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</si>
  <si>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</si>
  <si>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</si>
  <si>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</si>
  <si>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</si>
  <si>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</si>
  <si>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</si>
  <si>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</si>
  <si>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</si>
  <si>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</si>
  <si>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</si>
  <si>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</si>
  <si>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</si>
  <si>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</si>
  <si>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</si>
  <si>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</si>
  <si>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</si>
  <si>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</si>
  <si>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</si>
  <si>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</si>
  <si>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</si>
  <si>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</si>
  <si>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</si>
  <si>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</si>
  <si>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</si>
  <si>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</si>
  <si>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</si>
  <si>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</si>
  <si>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</si>
  <si>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</si>
  <si>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</si>
  <si>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</si>
  <si>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</si>
  <si>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</si>
  <si>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</si>
  <si>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</si>
  <si>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</si>
  <si>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</si>
  <si>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</si>
  <si>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</si>
  <si>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</si>
  <si>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</si>
  <si>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</si>
  <si>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</si>
  <si>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</si>
  <si>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</si>
  <si>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</si>
  <si>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</si>
  <si>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</si>
  <si>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</si>
  <si>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</si>
  <si>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</si>
  <si>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</si>
  <si>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</si>
  <si>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</si>
  <si>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</si>
  <si>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</si>
  <si>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</si>
  <si>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</si>
  <si>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</si>
  <si>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</si>
  <si>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</si>
  <si>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</si>
  <si>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</si>
  <si>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</si>
  <si>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</si>
  <si>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</si>
  <si>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</si>
  <si>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</si>
  <si>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</si>
  <si>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</si>
  <si>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</si>
  <si>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</si>
  <si>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</si>
  <si>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</si>
  <si>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</si>
  <si>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</si>
  <si>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</si>
  <si>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</si>
  <si>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</si>
  <si>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</si>
  <si>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</si>
  <si>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</si>
  <si>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</si>
  <si>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</si>
  <si>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</si>
  <si>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</si>
  <si>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</si>
  <si>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</si>
  <si>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</si>
  <si>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</si>
  <si>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</si>
  <si>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</si>
  <si>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</si>
  <si>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</si>
  <si>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</si>
  <si>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</si>
  <si>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</si>
  <si>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</si>
  <si>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</si>
  <si>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</si>
  <si>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</si>
  <si>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</si>
  <si>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</si>
  <si>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</si>
  <si>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</si>
  <si>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</si>
  <si>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</si>
  <si>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</si>
  <si>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</si>
  <si>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</si>
  <si>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</si>
  <si>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</si>
  <si>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</si>
  <si>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</si>
  <si>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</si>
  <si>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</si>
  <si>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</si>
  <si>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</si>
  <si>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</si>
  <si>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</si>
  <si>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</si>
  <si>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</si>
  <si>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</si>
  <si>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</si>
  <si>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</si>
  <si>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</si>
  <si>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</si>
  <si>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</si>
  <si>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</si>
  <si>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</si>
  <si>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</si>
  <si>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</si>
  <si>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</si>
  <si>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</si>
  <si>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</si>
  <si>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</si>
  <si>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</si>
  <si>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</si>
  <si>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</si>
  <si>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</si>
  <si>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</si>
  <si>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</si>
  <si>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</si>
  <si>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</si>
  <si>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</si>
  <si>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</si>
  <si>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</si>
  <si>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</si>
  <si>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</si>
  <si>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</si>
  <si>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</si>
  <si>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</si>
  <si>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</si>
  <si>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</si>
  <si>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</si>
  <si>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</si>
  <si>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</si>
  <si>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</si>
  <si>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</si>
  <si>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</si>
  <si>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</si>
  <si>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</si>
  <si>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</si>
  <si>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</si>
  <si>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</si>
  <si>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</si>
  <si>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</si>
  <si>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</si>
  <si>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</si>
  <si>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</si>
  <si>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</si>
  <si>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</si>
  <si>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</si>
  <si>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</si>
  <si>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</si>
  <si>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</si>
  <si>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</si>
  <si>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</si>
  <si>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</si>
  <si>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</si>
  <si>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</si>
  <si>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</si>
  <si>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</si>
  <si>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</si>
  <si>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</si>
  <si>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</si>
  <si>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</si>
  <si>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</si>
  <si>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</si>
  <si>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</si>
  <si>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</si>
  <si>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</si>
  <si>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</si>
  <si>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</si>
  <si>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</si>
  <si>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</si>
  <si>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</si>
  <si>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</si>
  <si>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</si>
  <si>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</si>
  <si>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</si>
  <si>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</si>
  <si>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</si>
  <si>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</si>
  <si>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</si>
  <si>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</si>
  <si>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</si>
  <si>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</si>
  <si>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</si>
  <si>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</si>
  <si>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</si>
  <si>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</si>
  <si>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</si>
  <si>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</si>
  <si>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</si>
  <si>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</si>
  <si>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</si>
  <si>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</si>
  <si>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</si>
  <si>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</si>
  <si>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</si>
  <si>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</si>
  <si>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</si>
  <si>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</si>
  <si>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</si>
  <si>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</si>
  <si>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</si>
  <si>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</si>
  <si>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</si>
  <si>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</si>
  <si>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</si>
  <si>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</si>
  <si>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</si>
  <si>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</si>
  <si>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</si>
  <si>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</si>
  <si>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</si>
  <si>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</si>
  <si>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</si>
  <si>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</si>
  <si>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</si>
  <si>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</si>
  <si>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</si>
  <si>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</si>
  <si>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</si>
  <si>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</si>
  <si>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</si>
  <si>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</si>
  <si>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</si>
  <si>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</si>
  <si>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</si>
  <si>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</si>
  <si>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</si>
  <si>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</si>
  <si>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</si>
  <si>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</si>
  <si>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</si>
  <si>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</si>
  <si>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</si>
  <si>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</si>
  <si>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</si>
  <si>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</si>
  <si>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</si>
  <si>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</si>
  <si>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</si>
  <si>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</si>
  <si>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</si>
  <si>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</si>
  <si>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</si>
  <si>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</si>
  <si>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</si>
  <si>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</si>
  <si>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</si>
  <si>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</si>
  <si>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</si>
  <si>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</si>
  <si>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</si>
  <si>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</si>
  <si>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</si>
  <si>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</si>
  <si>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</si>
  <si>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</si>
  <si>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</si>
  <si>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</si>
  <si>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</si>
  <si>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</si>
  <si>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</si>
  <si>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</si>
  <si>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</si>
  <si>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</si>
  <si>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</si>
  <si>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</si>
  <si>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</si>
  <si>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</si>
  <si>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</si>
  <si>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</si>
  <si>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</si>
  <si>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</si>
  <si>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</si>
  <si>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</si>
  <si>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</si>
  <si>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</si>
  <si>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</si>
  <si>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</si>
  <si>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</si>
  <si>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</si>
  <si>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</si>
  <si>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</si>
  <si>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</si>
  <si>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</si>
  <si>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</si>
  <si>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</si>
  <si>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</si>
  <si>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</si>
  <si>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</si>
  <si>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</si>
  <si>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</si>
  <si>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</si>
  <si>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</si>
  <si>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</si>
  <si>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</si>
  <si>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</si>
  <si>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</si>
  <si>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</si>
  <si>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</si>
  <si>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</si>
  <si>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</si>
  <si>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</si>
  <si>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</si>
  <si>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</si>
  <si>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</si>
  <si>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</si>
  <si>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</si>
  <si>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</si>
  <si>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</si>
  <si>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</si>
  <si>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</si>
  <si>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</si>
  <si>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</si>
  <si>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</si>
  <si>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</si>
  <si>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</si>
  <si>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</si>
  <si>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</si>
  <si>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</si>
  <si>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</si>
  <si>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</si>
  <si>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</si>
  <si>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</si>
  <si>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</si>
  <si>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</si>
  <si>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</si>
  <si>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</si>
  <si>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</si>
  <si>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</si>
  <si>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</si>
  <si>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</si>
  <si>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</si>
  <si>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</si>
  <si>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</si>
  <si>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</si>
  <si>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</si>
  <si>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</si>
  <si>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</si>
  <si>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</si>
  <si>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</si>
  <si>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</si>
  <si>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</si>
  <si>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</si>
  <si>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</si>
  <si>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</si>
  <si>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</si>
  <si>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</si>
  <si>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</si>
  <si>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</si>
  <si>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</si>
  <si>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</si>
  <si>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</si>
  <si>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</si>
  <si>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</si>
  <si>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</si>
  <si>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</si>
  <si>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</si>
  <si>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</si>
  <si>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</si>
  <si>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</si>
  <si>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</si>
  <si>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</si>
  <si>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</si>
  <si>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</si>
  <si>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</si>
  <si>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</si>
  <si>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</si>
  <si>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</si>
  <si>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</si>
  <si>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</si>
  <si>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</si>
  <si>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</si>
  <si>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</si>
  <si>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</si>
  <si>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</si>
  <si>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</si>
  <si>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</si>
  <si>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</si>
  <si>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</si>
  <si>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</si>
  <si>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</si>
  <si>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</si>
  <si>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</si>
  <si>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</si>
  <si>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</si>
  <si>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</si>
  <si>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</si>
  <si>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</si>
  <si>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</si>
  <si>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</si>
  <si>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</si>
  <si>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</si>
  <si>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</si>
  <si>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</si>
  <si>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</si>
  <si>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</si>
  <si>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</si>
  <si>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</si>
  <si>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</si>
  <si>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</si>
  <si>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</si>
  <si>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</si>
  <si>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</si>
  <si>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</si>
  <si>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</si>
  <si>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</si>
  <si>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</si>
  <si>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</si>
  <si>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</si>
  <si>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</si>
  <si>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</si>
  <si>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</si>
  <si>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</si>
  <si>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</si>
  <si>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</si>
  <si>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</si>
  <si>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</si>
  <si>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</si>
  <si>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</si>
  <si>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</si>
  <si>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</si>
  <si>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</si>
  <si>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</si>
  <si>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</si>
  <si>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</si>
  <si>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</si>
  <si>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</si>
  <si>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</si>
  <si>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</si>
  <si>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</si>
  <si>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</si>
  <si>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</si>
  <si>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</si>
  <si>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</si>
  <si>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</si>
  <si>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</si>
  <si>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</si>
  <si>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</si>
  <si>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</si>
  <si>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</si>
  <si>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</si>
  <si>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</si>
  <si>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</si>
  <si>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</si>
  <si>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</si>
  <si>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</si>
  <si>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</si>
  <si>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</si>
  <si>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</si>
  <si>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</si>
  <si>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</si>
  <si>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</si>
  <si>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</si>
  <si>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</si>
  <si>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</si>
  <si>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</si>
  <si>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</si>
  <si>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</si>
  <si>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</si>
  <si>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</si>
  <si>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</si>
  <si>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</si>
  <si>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</si>
  <si>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</si>
  <si>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</si>
  <si>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</si>
  <si>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</si>
  <si>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</si>
  <si>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</si>
  <si>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</si>
  <si>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</si>
  <si>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</si>
  <si>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</si>
  <si>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</si>
  <si>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</si>
  <si>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</si>
  <si>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</si>
  <si>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</si>
  <si>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</si>
  <si>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</si>
  <si>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</si>
  <si>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</si>
  <si>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</si>
  <si>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</si>
  <si>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</si>
  <si>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</si>
  <si>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</si>
  <si>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</si>
  <si>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</si>
  <si>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</si>
  <si>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</si>
  <si>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</si>
  <si>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</si>
  <si>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</si>
  <si>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</si>
  <si>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</si>
  <si>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</si>
  <si>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</si>
  <si>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</si>
  <si>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</si>
  <si>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</si>
  <si>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</si>
  <si>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</si>
  <si>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</si>
  <si>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</si>
  <si>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</si>
  <si>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</si>
  <si>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</si>
  <si>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</si>
  <si>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</si>
  <si>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</si>
  <si>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</si>
  <si>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</si>
  <si>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</si>
  <si>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</si>
  <si>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</si>
  <si>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</si>
  <si>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</si>
  <si>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</si>
  <si>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</si>
  <si>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</si>
  <si>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</si>
  <si>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</si>
  <si>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</si>
  <si>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</si>
  <si>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</si>
  <si>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</si>
  <si>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</si>
  <si>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</si>
  <si>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</si>
  <si>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</si>
  <si>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</si>
  <si>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</si>
  <si>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</si>
  <si>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</si>
  <si>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</si>
  <si>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</si>
  <si>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</si>
  <si>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</si>
  <si>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</si>
  <si>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</si>
  <si>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</si>
  <si>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</si>
  <si>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</si>
  <si>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</si>
  <si>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</si>
  <si>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</si>
  <si>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</si>
  <si>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</si>
  <si>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</si>
  <si>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</si>
  <si>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</si>
  <si>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</si>
  <si>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</si>
  <si>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</si>
  <si>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</si>
  <si>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</si>
  <si>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</si>
  <si>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</si>
  <si>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</si>
  <si>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</si>
  <si>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</si>
  <si>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</si>
  <si>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</si>
  <si>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</si>
  <si>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</si>
  <si>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</si>
  <si>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</si>
  <si>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</si>
  <si>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</si>
  <si>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</si>
  <si>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</si>
  <si>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</si>
  <si>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</si>
  <si>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</si>
  <si>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</si>
  <si>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</si>
  <si>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</si>
  <si>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</si>
  <si>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</si>
  <si>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</si>
  <si>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</si>
  <si>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</si>
  <si>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</si>
  <si>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</si>
  <si>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</si>
  <si>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</si>
  <si>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</si>
  <si>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</si>
  <si>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</si>
  <si>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</si>
  <si>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</si>
  <si>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</si>
  <si>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</si>
  <si>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</si>
  <si>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</si>
  <si>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</si>
  <si>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</si>
  <si>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</si>
  <si>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</si>
  <si>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</si>
  <si>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</si>
  <si>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</si>
  <si>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</si>
  <si>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</si>
  <si>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</si>
  <si>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</si>
  <si>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</si>
  <si>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</si>
  <si>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</si>
  <si>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</si>
  <si>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</si>
  <si>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</si>
  <si>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</si>
  <si>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</si>
  <si>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</si>
  <si>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</si>
  <si>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</si>
  <si>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</si>
  <si>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</si>
  <si>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</si>
  <si>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</si>
  <si>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</si>
  <si>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</si>
  <si>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</si>
  <si>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</si>
  <si>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</si>
  <si>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</si>
  <si>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</si>
  <si>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</si>
  <si>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</si>
  <si>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</si>
  <si>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</si>
  <si>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</si>
  <si>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</si>
  <si>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</si>
  <si>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</si>
  <si>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</si>
  <si>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</si>
  <si>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</si>
  <si>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</si>
  <si>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</si>
  <si>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</si>
  <si>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</si>
  <si>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</si>
  <si>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</si>
  <si>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</si>
  <si>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</si>
  <si>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</si>
  <si>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</si>
  <si>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</si>
  <si>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</si>
  <si>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</si>
  <si>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</si>
  <si>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</si>
  <si>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</si>
  <si>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</si>
  <si>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</si>
  <si>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</si>
  <si>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</si>
  <si>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</si>
  <si>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</si>
  <si>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</si>
  <si>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</si>
  <si>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</si>
  <si>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</si>
  <si>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</si>
  <si>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</si>
  <si>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</si>
  <si>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</si>
  <si>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</si>
  <si>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</si>
  <si>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</si>
  <si>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</si>
  <si>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</si>
  <si>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</si>
  <si>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</si>
  <si>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</si>
  <si>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</si>
  <si>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</si>
  <si>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</si>
  <si>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</si>
  <si>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</si>
  <si>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</si>
  <si>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</si>
  <si>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</si>
  <si>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</si>
  <si>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</si>
  <si>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</si>
  <si>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</si>
  <si>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</si>
  <si>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</si>
  <si>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</si>
  <si>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</si>
  <si>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</si>
  <si>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</si>
  <si>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</si>
  <si>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</si>
  <si>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</si>
  <si>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</si>
  <si>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</si>
  <si>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</si>
  <si>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</si>
  <si>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</si>
  <si>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</si>
  <si>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</si>
  <si>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</si>
  <si>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</si>
  <si>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</si>
  <si>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</si>
  <si>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</si>
  <si>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</si>
  <si>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</si>
  <si>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</si>
  <si>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</si>
  <si>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</si>
  <si>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</si>
  <si>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</si>
  <si>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</si>
  <si>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</si>
  <si>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</si>
  <si>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</si>
  <si>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</si>
  <si>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</si>
  <si>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</si>
  <si>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</si>
  <si>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</si>
  <si>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</si>
  <si>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</si>
  <si>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</si>
  <si>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</si>
  <si>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</si>
  <si>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</si>
  <si>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</si>
  <si>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</si>
  <si>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</si>
  <si>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</si>
  <si>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</si>
  <si>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</si>
  <si>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</si>
  <si>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</si>
  <si>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</si>
  <si>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</si>
  <si>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</si>
  <si>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</si>
  <si>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</si>
  <si>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</si>
  <si>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</si>
  <si>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</si>
  <si>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</si>
  <si>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</si>
  <si>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</si>
  <si>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</si>
  <si>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</si>
  <si>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</si>
  <si>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</si>
  <si>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</si>
  <si>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</si>
  <si>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</si>
  <si>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</si>
  <si>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</si>
  <si>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</si>
  <si>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</si>
  <si>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</si>
  <si>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</si>
  <si>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</si>
  <si>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</si>
  <si>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</si>
  <si>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</si>
  <si>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</si>
  <si>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</si>
  <si>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</si>
  <si>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</si>
  <si>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</si>
  <si>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</si>
  <si>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</si>
  <si>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</si>
  <si>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</si>
  <si>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</si>
  <si>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</si>
  <si>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</si>
  <si>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</si>
  <si>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</si>
  <si>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</si>
  <si>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</si>
  <si>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</si>
  <si>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</si>
  <si>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</si>
  <si>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</si>
  <si>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</si>
  <si>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</si>
  <si>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</si>
  <si>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</si>
  <si>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</si>
  <si>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</si>
  <si>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</si>
  <si>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</si>
  <si>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</si>
  <si>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</si>
  <si>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</si>
  <si>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</si>
  <si>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</si>
  <si>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</si>
  <si>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</si>
  <si>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</si>
  <si>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</si>
  <si>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</si>
  <si>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</si>
  <si>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</si>
  <si>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</si>
  <si>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</si>
  <si>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</si>
  <si>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</si>
  <si>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</si>
  <si>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</si>
  <si>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</si>
  <si>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</si>
  <si>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</si>
  <si>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</si>
  <si>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</si>
  <si>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</si>
  <si>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</si>
  <si>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</si>
  <si>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</si>
  <si>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</si>
  <si>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</si>
  <si>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</si>
  <si>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</si>
  <si>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</si>
  <si>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</si>
  <si>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</si>
  <si>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</si>
  <si>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</si>
  <si>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</si>
  <si>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</si>
  <si>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</si>
  <si>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</si>
  <si>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</si>
  <si>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</si>
  <si>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</si>
  <si>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</si>
  <si>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</si>
  <si>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</si>
  <si>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</si>
  <si>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</si>
  <si>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</si>
  <si>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</si>
  <si>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</si>
  <si>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</si>
  <si>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</si>
  <si>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</si>
  <si>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</si>
  <si>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</si>
  <si>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</si>
  <si>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</si>
  <si>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</si>
  <si>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</si>
  <si>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</si>
  <si>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</si>
  <si>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</si>
  <si>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</si>
  <si>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</si>
  <si>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</si>
  <si>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</si>
  <si>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</si>
  <si>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</si>
  <si>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</si>
  <si>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</si>
  <si>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</si>
  <si>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</si>
  <si>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</si>
  <si>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</si>
  <si>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</si>
  <si>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</si>
  <si>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</si>
  <si>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</si>
  <si>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</si>
  <si>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</si>
  <si>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</si>
  <si>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</si>
  <si>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</si>
  <si>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</si>
  <si>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</si>
  <si>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</si>
  <si>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</si>
  <si>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</si>
  <si>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</si>
  <si>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</si>
  <si>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</si>
  <si>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</si>
  <si>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</si>
  <si>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</si>
  <si>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</si>
  <si>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</si>
  <si>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</si>
  <si>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</si>
  <si>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</si>
  <si>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</si>
  <si>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</si>
  <si>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</si>
  <si>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</si>
  <si>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</si>
  <si>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</si>
  <si>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</si>
  <si>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</si>
  <si>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</si>
  <si>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</si>
  <si>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</si>
  <si>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</si>
  <si>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</si>
  <si>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</si>
  <si>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</si>
  <si>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</si>
  <si>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</si>
  <si>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</si>
  <si>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</si>
  <si>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</si>
  <si>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</si>
  <si>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</si>
  <si>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</si>
  <si>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</si>
  <si>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</si>
  <si>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</si>
  <si>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</si>
  <si>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</si>
  <si>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</si>
  <si>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</si>
  <si>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</si>
  <si>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</si>
  <si>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</si>
  <si>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</si>
  <si>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</si>
  <si>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</si>
  <si>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</si>
  <si>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</si>
  <si>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</si>
  <si>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</si>
  <si>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</si>
  <si>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</si>
  <si>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</si>
  <si>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</si>
  <si>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</si>
  <si>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</si>
  <si>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</si>
  <si>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</si>
  <si>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</si>
  <si>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</si>
  <si>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</si>
  <si>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</si>
  <si>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</si>
  <si>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</si>
  <si>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</si>
  <si>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</si>
  <si>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</si>
  <si>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</si>
  <si>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</si>
  <si>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</si>
  <si>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</si>
  <si>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</si>
  <si>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</si>
  <si>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</si>
  <si>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</si>
  <si>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</si>
  <si>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</si>
  <si>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</si>
  <si>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</si>
  <si>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</si>
  <si>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</si>
  <si>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</si>
  <si>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</si>
  <si>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</si>
  <si>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</si>
  <si>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</si>
  <si>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</si>
  <si>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</si>
  <si>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</si>
  <si>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</si>
  <si>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</si>
  <si>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</si>
  <si>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</si>
  <si>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</si>
  <si>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</si>
  <si>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</si>
  <si>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</si>
  <si>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</si>
  <si>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</si>
  <si>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</si>
  <si>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</si>
  <si>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</si>
  <si>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</si>
  <si>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</si>
  <si>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</si>
  <si>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</si>
  <si>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</si>
  <si>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</si>
  <si>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</si>
  <si>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</si>
  <si>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</si>
  <si>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</si>
  <si>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</si>
  <si>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</si>
  <si>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</si>
  <si>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</si>
  <si>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</si>
  <si>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</si>
  <si>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</si>
  <si>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</si>
  <si>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</si>
  <si>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</si>
  <si>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</si>
  <si>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</si>
  <si>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</si>
  <si>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</si>
  <si>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</si>
  <si>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</si>
  <si>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</si>
  <si>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</si>
  <si>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</si>
  <si>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</si>
  <si>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</si>
  <si>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</si>
  <si>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</si>
  <si>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</si>
  <si>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</si>
  <si>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</si>
  <si>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</si>
  <si>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</si>
  <si>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</si>
  <si>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</si>
  <si>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</si>
  <si>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</si>
  <si>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</si>
  <si>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</si>
  <si>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</si>
  <si>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</si>
  <si>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</si>
  <si>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</si>
  <si>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</si>
  <si>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</si>
  <si>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</si>
  <si>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</si>
  <si>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</si>
  <si>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</si>
  <si>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</si>
  <si>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</si>
  <si>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</si>
  <si>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</si>
  <si>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</si>
  <si>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</si>
  <si>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</si>
  <si>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</si>
  <si>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</si>
  <si>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</si>
  <si>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</si>
  <si>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</si>
  <si>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</si>
  <si>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</si>
  <si>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</si>
  <si>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</si>
  <si>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</si>
  <si>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</si>
  <si>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</si>
  <si>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</si>
  <si>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</si>
  <si>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</si>
  <si>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</si>
  <si>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</si>
  <si>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</si>
  <si>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</si>
  <si>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</si>
  <si>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</si>
  <si>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</si>
  <si>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</si>
  <si>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</si>
  <si>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</si>
  <si>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</si>
  <si>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</si>
  <si>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</si>
  <si>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</si>
  <si>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</si>
  <si>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</si>
  <si>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</si>
  <si>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</si>
  <si>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</si>
  <si>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</si>
  <si>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</si>
  <si>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</si>
  <si>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</si>
  <si>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</si>
  <si>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</si>
  <si>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</si>
  <si>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</si>
  <si>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</si>
  <si>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</si>
  <si>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</si>
  <si>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</si>
  <si>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</si>
  <si>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</si>
  <si>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</si>
  <si>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</si>
  <si>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</si>
  <si>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</si>
  <si>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</si>
  <si>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</si>
  <si>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</si>
  <si>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</si>
  <si>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</si>
  <si>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</si>
  <si>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</si>
  <si>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</si>
  <si>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</si>
  <si>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</si>
  <si>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</si>
  <si>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</si>
  <si>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</si>
  <si>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</si>
  <si>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</si>
  <si>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</si>
  <si>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</si>
  <si>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</si>
  <si>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</si>
  <si>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</si>
  <si>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</si>
  <si>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</si>
  <si>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</si>
  <si>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</si>
  <si>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</si>
  <si>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</si>
  <si>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</si>
  <si>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</si>
  <si>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</si>
  <si>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</si>
  <si>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</si>
  <si>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</si>
  <si>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</si>
  <si>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</si>
  <si>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</si>
  <si>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</si>
  <si>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</si>
  <si>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</si>
  <si>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</si>
  <si>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</si>
  <si>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</si>
  <si>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</si>
  <si>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</si>
  <si>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</si>
  <si>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</si>
  <si>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</si>
  <si>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</si>
  <si>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</si>
  <si>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</si>
  <si>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</si>
  <si>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</si>
  <si>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</si>
  <si>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</si>
  <si>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</si>
  <si>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</si>
  <si>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</si>
  <si>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</si>
  <si>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</si>
  <si>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</si>
  <si>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</si>
  <si>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</si>
  <si>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</si>
  <si>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</si>
  <si>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</si>
  <si>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</si>
  <si>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</si>
  <si>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</si>
  <si>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</si>
  <si>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</si>
  <si>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</si>
  <si>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</si>
  <si>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</si>
  <si>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</si>
  <si>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</si>
  <si>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</si>
  <si>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</si>
  <si>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</si>
  <si>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</si>
  <si>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</si>
  <si>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</si>
  <si>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</si>
  <si>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</si>
  <si>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</si>
  <si>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</si>
  <si>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</si>
  <si>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</si>
  <si>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</si>
  <si>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</si>
  <si>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</si>
  <si>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</si>
  <si>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</si>
  <si>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</si>
  <si>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</si>
  <si>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</si>
  <si>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</si>
  <si>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</si>
  <si>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</si>
  <si>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</si>
  <si>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</si>
  <si>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</si>
  <si>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</si>
  <si>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</si>
  <si>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</si>
  <si>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</si>
  <si>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</si>
  <si>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</si>
  <si>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</si>
  <si>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</si>
  <si>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</si>
  <si>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</si>
  <si>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</si>
  <si>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</si>
  <si>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</si>
  <si>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</si>
  <si>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</si>
  <si>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</si>
  <si>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</si>
  <si>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</si>
  <si>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</si>
  <si>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</si>
  <si>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</si>
  <si>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</si>
  <si>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</si>
  <si>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</si>
  <si>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</si>
  <si>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</si>
  <si>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</si>
  <si>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</si>
  <si>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</si>
  <si>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</si>
  <si>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</si>
  <si>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</si>
  <si>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</si>
  <si>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</si>
  <si>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</si>
  <si>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</si>
  <si>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</si>
  <si>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</si>
  <si>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</si>
  <si>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</si>
  <si>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</si>
  <si>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</si>
  <si>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</si>
  <si>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</si>
  <si>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</si>
  <si>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</si>
  <si>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</si>
  <si>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</si>
  <si>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</si>
  <si>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</si>
  <si>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</si>
  <si>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</si>
  <si>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</si>
  <si>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</si>
  <si>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</si>
  <si>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</si>
  <si>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</si>
  <si>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</si>
  <si>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</si>
  <si>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</si>
  <si>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</si>
  <si>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</si>
  <si>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</si>
  <si>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</si>
  <si>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</si>
  <si>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</si>
  <si>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</si>
  <si>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</si>
  <si>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</si>
  <si>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</si>
  <si>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</si>
  <si>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</si>
  <si>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</si>
  <si>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</si>
  <si>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</si>
  <si>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</si>
  <si>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</si>
  <si>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</si>
  <si>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</si>
  <si>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</si>
  <si>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</si>
  <si>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</si>
  <si>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</si>
  <si>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</si>
  <si>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</si>
  <si>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</si>
  <si>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</si>
  <si>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</si>
  <si>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</si>
  <si>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</si>
  <si>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</si>
  <si>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</si>
  <si>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</si>
  <si>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</si>
  <si>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</si>
  <si>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</si>
  <si>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</si>
  <si>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</si>
  <si>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</si>
  <si>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</si>
  <si>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</si>
  <si>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</si>
  <si>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</si>
  <si>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</si>
  <si>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</si>
  <si>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</si>
  <si>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</si>
  <si>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</si>
  <si>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</si>
  <si>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</si>
  <si>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</si>
  <si>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</si>
  <si>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</si>
  <si>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</si>
  <si>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</si>
  <si>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</si>
  <si>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</si>
  <si>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</si>
  <si>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</si>
  <si>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</si>
  <si>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</si>
  <si>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</si>
  <si>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</si>
  <si>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</si>
  <si>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</si>
  <si>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</si>
  <si>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</si>
  <si>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</si>
  <si>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</si>
  <si>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</si>
  <si>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</si>
  <si>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</si>
  <si>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</si>
  <si>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</si>
  <si>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</si>
  <si>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</si>
  <si>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</si>
  <si>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</si>
  <si>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</si>
  <si>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</si>
  <si>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</si>
  <si>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</si>
  <si>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</si>
  <si>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</si>
  <si>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</si>
  <si>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</si>
  <si>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</si>
  <si>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</si>
  <si>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</si>
  <si>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</si>
  <si>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</si>
  <si>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</si>
  <si>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</si>
  <si>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</si>
  <si>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</si>
  <si>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</si>
  <si>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</si>
  <si>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</si>
  <si>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</si>
  <si>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</si>
  <si>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</si>
  <si>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</si>
  <si>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</si>
  <si>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</si>
  <si>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</si>
  <si>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</si>
  <si>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</si>
  <si>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</si>
  <si>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</si>
  <si>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</si>
  <si>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</si>
  <si>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</si>
  <si>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</si>
  <si>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</si>
  <si>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</si>
  <si>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</si>
  <si>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</si>
  <si>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</si>
  <si>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</si>
  <si>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</si>
  <si>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</si>
  <si>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</si>
  <si>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</si>
  <si>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</si>
  <si>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</si>
  <si>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</si>
  <si>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</si>
  <si>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</si>
  <si>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</si>
  <si>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</si>
  <si>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</si>
  <si>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</si>
  <si>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</si>
  <si>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</si>
  <si>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</si>
  <si>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</si>
  <si>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</si>
  <si>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</si>
  <si>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</si>
  <si>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</si>
  <si>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</si>
  <si>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</si>
  <si>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</si>
  <si>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</si>
  <si>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</si>
  <si>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</si>
  <si>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</si>
  <si>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</si>
  <si>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</si>
  <si>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</si>
  <si>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</si>
  <si>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</si>
  <si>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</si>
  <si>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</si>
  <si>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</si>
  <si>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</si>
  <si>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</si>
  <si>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</si>
  <si>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</si>
  <si>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</si>
  <si>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</si>
  <si>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</si>
  <si>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</si>
  <si>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</si>
  <si>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</si>
  <si>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</si>
  <si>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</si>
  <si>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</si>
  <si>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</si>
  <si>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</si>
  <si>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</si>
  <si>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</si>
  <si>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</si>
  <si>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</si>
  <si>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</si>
  <si>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</si>
  <si>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</si>
  <si>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</si>
  <si>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</si>
  <si>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</si>
  <si>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</si>
  <si>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</si>
  <si>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</si>
  <si>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</si>
  <si>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</si>
  <si>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</si>
  <si>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</si>
  <si>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</si>
  <si>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</si>
  <si>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</si>
  <si>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</si>
  <si>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</si>
  <si>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</si>
  <si>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</si>
  <si>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</si>
  <si>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</si>
  <si>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</si>
  <si>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</si>
  <si>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</si>
  <si>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</si>
  <si>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</si>
  <si>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</si>
  <si>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</si>
  <si>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</si>
  <si>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</si>
  <si>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</si>
  <si>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</si>
  <si>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</si>
  <si>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</si>
  <si>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</si>
  <si>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</si>
  <si>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</si>
  <si>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</si>
  <si>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</si>
  <si>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</si>
  <si>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</si>
  <si>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</si>
  <si>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</si>
  <si>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</si>
  <si>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</si>
  <si>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</si>
  <si>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</si>
  <si>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</si>
  <si>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</si>
  <si>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</si>
  <si>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</si>
  <si>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</si>
  <si>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</si>
  <si>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</si>
  <si>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</si>
  <si>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</si>
  <si>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</si>
  <si>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</si>
  <si>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</si>
  <si>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</si>
  <si>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</si>
  <si>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</si>
  <si>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</si>
  <si>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</si>
  <si>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</si>
  <si>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</si>
  <si>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</si>
  <si>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</si>
  <si>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</si>
  <si>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</si>
  <si>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</si>
  <si>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</si>
  <si>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</si>
  <si>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</si>
  <si>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</si>
  <si>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</si>
  <si>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</si>
  <si>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</si>
  <si>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</si>
  <si>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</si>
  <si>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</si>
  <si>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</si>
  <si>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</si>
  <si>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</si>
  <si>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</si>
  <si>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</si>
  <si>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</si>
  <si>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</si>
  <si>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</si>
  <si>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</si>
  <si>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</si>
  <si>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</si>
  <si>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</si>
  <si>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</si>
  <si>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</si>
  <si>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</si>
  <si>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</si>
  <si>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</si>
  <si>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</si>
  <si>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</si>
  <si>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</si>
  <si>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</si>
  <si>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</si>
  <si>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</si>
  <si>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</si>
  <si>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</si>
  <si>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</si>
  <si>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</si>
  <si>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</si>
  <si>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</si>
  <si>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</si>
  <si>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</si>
  <si>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</si>
  <si>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</si>
  <si>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</si>
  <si>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</si>
  <si>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</si>
  <si>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</si>
  <si>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</si>
  <si>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</si>
  <si>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</si>
  <si>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</si>
  <si>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</si>
  <si>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</si>
  <si>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</si>
  <si>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</si>
  <si>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</si>
  <si>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</si>
  <si>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</si>
  <si>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</si>
  <si>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</si>
  <si>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</si>
  <si>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</si>
  <si>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</si>
  <si>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</si>
  <si>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</si>
  <si>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</si>
  <si>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</si>
  <si>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</si>
  <si>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</si>
  <si>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</si>
  <si>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</si>
  <si>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</si>
  <si>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</si>
  <si>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</si>
  <si>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</si>
  <si>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</si>
  <si>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</si>
  <si>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</si>
  <si>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</si>
  <si>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</si>
  <si>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</si>
  <si>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</si>
  <si>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</si>
  <si>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</si>
  <si>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</si>
  <si>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</si>
  <si>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</si>
  <si>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</si>
  <si>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</si>
  <si>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</si>
  <si>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</si>
  <si>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</si>
  <si>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</si>
  <si>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</si>
  <si>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</si>
  <si>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</si>
  <si>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</si>
  <si>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</si>
  <si>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</si>
  <si>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</si>
  <si>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</si>
  <si>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</si>
  <si>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</si>
  <si>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</si>
  <si>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</si>
  <si>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</si>
  <si>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</si>
  <si>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</si>
  <si>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</si>
  <si>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</si>
  <si>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</si>
  <si>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</si>
  <si>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</si>
  <si>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</si>
  <si>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</si>
  <si>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</si>
  <si>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</si>
  <si>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</si>
  <si>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</si>
  <si>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</si>
  <si>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</si>
  <si>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</si>
  <si>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</si>
  <si>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</si>
  <si>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</si>
  <si>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</si>
  <si>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</si>
  <si>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</si>
  <si>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</si>
  <si>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</si>
  <si>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</si>
  <si>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</si>
  <si>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</si>
  <si>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</si>
  <si>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</si>
  <si>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</si>
  <si>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</si>
  <si>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</si>
  <si>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</si>
  <si>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</si>
  <si>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</si>
  <si>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</si>
  <si>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</si>
  <si>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</si>
  <si>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</si>
  <si>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</si>
  <si>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</si>
  <si>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</si>
  <si>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</si>
  <si>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</si>
  <si>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</si>
  <si>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</si>
  <si>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</si>
  <si>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</si>
  <si>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</si>
  <si>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</si>
  <si>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</si>
  <si>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</si>
  <si>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</si>
  <si>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</si>
  <si>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</si>
  <si>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</si>
  <si>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</si>
  <si>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</si>
  <si>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</si>
  <si>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</si>
  <si>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</si>
  <si>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</si>
  <si>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</si>
  <si>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</si>
  <si>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</si>
  <si>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</si>
  <si>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</si>
  <si>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</si>
  <si>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</si>
  <si>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</si>
  <si>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</si>
  <si>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</si>
  <si>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</si>
  <si>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</si>
  <si>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</si>
  <si>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</si>
  <si>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</si>
  <si>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</si>
  <si>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</si>
  <si>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</si>
  <si>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</si>
  <si>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</si>
  <si>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</si>
  <si>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</si>
  <si>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</si>
  <si>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</si>
  <si>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</si>
  <si>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</si>
  <si>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</si>
  <si>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</si>
  <si>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</si>
  <si>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</si>
  <si>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</si>
  <si>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</si>
  <si>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</si>
  <si>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</si>
  <si>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</si>
  <si>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</si>
  <si>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</si>
  <si>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</si>
  <si>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</si>
  <si>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</si>
  <si>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</si>
  <si>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</si>
  <si>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</si>
  <si>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</si>
  <si>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</si>
  <si>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</si>
  <si>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</si>
  <si>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</si>
  <si>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</si>
  <si>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</si>
  <si>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</si>
  <si>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</si>
  <si>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</si>
  <si>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</si>
  <si>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</si>
  <si>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</si>
  <si>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</si>
  <si>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</si>
  <si>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</si>
  <si>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</si>
  <si>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</si>
  <si>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</si>
  <si>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</si>
  <si>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</si>
  <si>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</si>
  <si>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</si>
  <si>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</si>
  <si>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</si>
  <si>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</si>
  <si>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</si>
  <si>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</si>
  <si>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</si>
  <si>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</si>
  <si>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</si>
  <si>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</si>
  <si>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</si>
  <si>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</si>
  <si>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</si>
  <si>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</si>
  <si>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</si>
  <si>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</si>
  <si>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</si>
  <si>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</si>
  <si>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</si>
  <si>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</si>
  <si>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</si>
  <si>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</si>
  <si>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</si>
  <si>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</si>
  <si>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</si>
  <si>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</si>
  <si>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</si>
  <si>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</si>
  <si>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</si>
  <si>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</si>
  <si>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</si>
  <si>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</si>
  <si>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</si>
  <si>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</si>
  <si>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</si>
  <si>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</si>
  <si>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</si>
  <si>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</si>
  <si>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</si>
  <si>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</si>
  <si>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</si>
  <si>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</si>
  <si>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</si>
  <si>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</si>
  <si>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</si>
  <si>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</si>
  <si>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</si>
  <si>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</si>
  <si>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</si>
  <si>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</si>
  <si>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</si>
  <si>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</si>
  <si>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</si>
  <si>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</si>
  <si>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</si>
  <si>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</si>
  <si>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</si>
  <si>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</si>
  <si>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</si>
  <si>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</si>
  <si>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</si>
  <si>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</si>
  <si>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</si>
  <si>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</si>
  <si>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</si>
  <si>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</si>
  <si>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</si>
  <si>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</si>
  <si>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</si>
  <si>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</si>
  <si>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</si>
  <si>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</si>
  <si>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</si>
  <si>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</si>
  <si>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</si>
  <si>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</si>
  <si>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</si>
  <si>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</si>
  <si>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</si>
  <si>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</si>
  <si>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</si>
  <si>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</si>
  <si>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</si>
  <si>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</si>
  <si>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</si>
  <si>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</si>
  <si>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</si>
  <si>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</si>
  <si>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</si>
  <si>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</si>
  <si>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</si>
  <si>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</si>
  <si>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</si>
  <si>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</si>
  <si>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</si>
  <si>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</si>
  <si>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</si>
  <si>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</si>
  <si>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</si>
  <si>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</si>
  <si>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</si>
  <si>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</si>
  <si>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</si>
  <si>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</si>
  <si>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</si>
  <si>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</si>
  <si>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</si>
  <si>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</si>
  <si>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</si>
  <si>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</si>
  <si>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</si>
  <si>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</si>
  <si>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</si>
  <si>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</si>
  <si>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</si>
  <si>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</si>
  <si>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</si>
  <si>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</si>
  <si>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</si>
  <si>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</si>
  <si>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</si>
  <si>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</si>
  <si>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</si>
  <si>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</si>
  <si>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</si>
  <si>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</si>
  <si>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</si>
  <si>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</si>
  <si>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</si>
  <si>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</si>
  <si>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</si>
  <si>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</si>
  <si>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</si>
  <si>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</si>
  <si>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</si>
  <si>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</si>
  <si>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</si>
  <si>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</si>
  <si>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</si>
  <si>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</si>
  <si>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</si>
  <si>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</si>
  <si>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</si>
  <si>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</si>
  <si>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</si>
  <si>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</si>
  <si>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</si>
  <si>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</si>
  <si>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</si>
  <si>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</si>
  <si>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</si>
  <si>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</si>
  <si>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</si>
  <si>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</si>
  <si>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</si>
  <si>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</si>
  <si>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</si>
  <si>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</si>
  <si>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</si>
  <si>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</si>
  <si>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</si>
  <si>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</si>
  <si>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</si>
  <si>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</si>
  <si>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</si>
  <si>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</si>
  <si>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</si>
  <si>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</si>
  <si>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</si>
  <si>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</si>
  <si>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</si>
  <si>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</si>
  <si>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</si>
  <si>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</si>
  <si>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</si>
  <si>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</si>
  <si>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</si>
  <si>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</si>
  <si>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</si>
  <si>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</si>
  <si>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</si>
  <si>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</si>
  <si>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</si>
  <si>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</si>
  <si>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</si>
  <si>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</si>
  <si>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</si>
  <si>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</si>
  <si>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</si>
  <si>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</si>
  <si>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</si>
  <si>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</si>
  <si>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</si>
  <si>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</si>
  <si>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</si>
  <si>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</si>
  <si>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</si>
  <si>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</si>
  <si>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</si>
  <si>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</si>
  <si>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</si>
  <si>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</si>
  <si>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</si>
  <si>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</si>
  <si>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</si>
  <si>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</si>
  <si>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</si>
  <si>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</si>
  <si>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</si>
  <si>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</si>
  <si>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</si>
  <si>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</si>
  <si>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</si>
  <si>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</si>
  <si>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</si>
  <si>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</si>
  <si>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</si>
  <si>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</si>
  <si>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</si>
  <si>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</si>
  <si>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</si>
  <si>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</si>
  <si>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</si>
  <si>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</si>
  <si>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</si>
  <si>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</si>
  <si>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</si>
  <si>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</si>
  <si>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</si>
  <si>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</si>
  <si>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</si>
  <si>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</si>
  <si>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</si>
  <si>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</si>
  <si>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</si>
  <si>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</si>
  <si>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</si>
  <si>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</si>
  <si>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</si>
  <si>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</si>
  <si>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</si>
  <si>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</si>
  <si>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</si>
  <si>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</si>
  <si>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</si>
  <si>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</si>
  <si>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</si>
  <si>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</si>
  <si>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</si>
  <si>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</si>
  <si>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</si>
  <si>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</si>
  <si>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</si>
  <si>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</si>
  <si>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</si>
  <si>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</si>
  <si>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</si>
  <si>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</si>
  <si>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</si>
  <si>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</si>
  <si>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</si>
  <si>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</si>
  <si>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</si>
  <si>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</si>
  <si>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</si>
  <si>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</si>
  <si>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</si>
  <si>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</si>
  <si>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</si>
  <si>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</si>
  <si>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</si>
  <si>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</si>
  <si>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</si>
  <si>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</si>
  <si>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</si>
  <si>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</si>
  <si>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</si>
  <si>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</si>
  <si>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</si>
  <si>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</si>
  <si>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</si>
  <si>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</si>
  <si>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</si>
  <si>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</si>
  <si>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</si>
  <si>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</si>
  <si>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</si>
  <si>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</si>
  <si>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</si>
  <si>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</si>
  <si>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</si>
  <si>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</si>
  <si>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</si>
  <si>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</si>
  <si>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</si>
  <si>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</si>
  <si>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</si>
  <si>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</si>
  <si>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</si>
  <si>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</si>
  <si>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</si>
  <si>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</si>
  <si>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</si>
  <si>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</si>
  <si>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</si>
  <si>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</si>
  <si>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</si>
  <si>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</si>
  <si>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</si>
  <si>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</si>
  <si>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</si>
  <si>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</si>
  <si>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</si>
  <si>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</si>
  <si>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</si>
  <si>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</si>
  <si>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</si>
  <si>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</si>
  <si>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</si>
  <si>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</si>
  <si>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</si>
  <si>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</si>
  <si>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</si>
  <si>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</si>
  <si>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</si>
  <si>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</si>
  <si>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</si>
  <si>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</si>
  <si>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</si>
  <si>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</si>
  <si>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</si>
  <si>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</si>
  <si>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</si>
  <si>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</si>
  <si>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</si>
  <si>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</si>
  <si>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</si>
  <si>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</si>
  <si>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</si>
  <si>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</si>
  <si>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</si>
  <si>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</si>
  <si>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</si>
  <si>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</si>
  <si>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</si>
  <si>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</si>
  <si>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</si>
  <si>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</si>
  <si>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</si>
  <si>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</si>
  <si>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</si>
  <si>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</si>
  <si>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</si>
  <si>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</si>
  <si>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</si>
  <si>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</si>
  <si>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</si>
  <si>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</si>
  <si>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</si>
  <si>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</si>
  <si>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</si>
  <si>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</si>
  <si>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</si>
  <si>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</si>
  <si>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</si>
  <si>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</si>
  <si>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</si>
  <si>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</si>
  <si>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</si>
  <si>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</si>
  <si>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</si>
  <si>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</si>
  <si>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</si>
  <si>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</si>
  <si>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</si>
  <si>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</si>
  <si>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</si>
  <si>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</si>
  <si>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</si>
  <si>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</si>
  <si>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</si>
  <si>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</si>
  <si>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</si>
  <si>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</si>
  <si>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</si>
  <si>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</si>
  <si>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</si>
  <si>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</si>
  <si>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</si>
  <si>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</si>
  <si>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</si>
  <si>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</si>
  <si>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</si>
  <si>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</si>
  <si>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</si>
  <si>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</si>
  <si>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</si>
  <si>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</si>
  <si>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</si>
  <si>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</si>
  <si>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</si>
  <si>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</si>
  <si>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</si>
  <si>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</si>
  <si>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</si>
  <si>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</si>
  <si>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</si>
  <si>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</si>
  <si>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</si>
  <si>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</si>
  <si>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</si>
  <si>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</si>
  <si>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</si>
  <si>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</si>
  <si>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</si>
  <si>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</si>
  <si>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</si>
  <si>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</si>
  <si>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</si>
  <si>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</si>
  <si>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</si>
  <si>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</si>
  <si>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</si>
  <si>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</si>
  <si>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</si>
  <si>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</si>
  <si>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</si>
  <si>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</si>
  <si>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</si>
  <si>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</si>
  <si>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</si>
  <si>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</si>
  <si>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</si>
  <si>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</si>
  <si>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</si>
  <si>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</si>
  <si>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</si>
  <si>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</si>
  <si>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</si>
  <si>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</si>
  <si>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</si>
  <si>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</si>
  <si>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</si>
  <si>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</si>
  <si>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</si>
  <si>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</si>
  <si>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</si>
  <si>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</si>
  <si>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</si>
  <si>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</si>
  <si>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</si>
  <si>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</si>
  <si>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</si>
  <si>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</si>
  <si>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</si>
  <si>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</si>
  <si>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</si>
  <si>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</si>
  <si>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</si>
  <si>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</si>
  <si>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</si>
  <si>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</si>
  <si>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</si>
  <si>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</si>
  <si>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</si>
  <si>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</si>
  <si>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</si>
  <si>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</si>
  <si>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</si>
  <si>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</si>
  <si>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</si>
  <si>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</si>
  <si>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</si>
  <si>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</si>
  <si>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</si>
  <si>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</si>
  <si>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</si>
  <si>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</si>
  <si>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</si>
  <si>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</si>
  <si>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</si>
  <si>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</si>
  <si>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</si>
  <si>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</si>
  <si>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</si>
  <si>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</si>
  <si>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</si>
  <si>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</si>
  <si>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</si>
  <si>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</si>
  <si>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</si>
  <si>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</si>
  <si>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</si>
  <si>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</si>
  <si>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</si>
  <si>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</si>
  <si>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</si>
  <si>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</si>
  <si>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</si>
  <si>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</si>
  <si>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</si>
  <si>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</si>
  <si>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</si>
  <si>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</si>
  <si>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</si>
  <si>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</si>
  <si>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</si>
  <si>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</si>
  <si>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</si>
  <si>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</si>
  <si>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</si>
  <si>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</si>
  <si>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</si>
  <si>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</si>
  <si>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</si>
  <si>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</si>
  <si>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</si>
  <si>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</si>
  <si>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</si>
  <si>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</si>
  <si>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</si>
  <si>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</si>
  <si>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</si>
  <si>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</si>
  <si>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</si>
  <si>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</si>
  <si>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</si>
  <si>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</si>
  <si>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</si>
  <si>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</si>
  <si>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</si>
  <si>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</si>
  <si>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</si>
  <si>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</si>
  <si>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</si>
  <si>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</si>
  <si>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</si>
  <si>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</si>
  <si>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</si>
  <si>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</si>
  <si>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</si>
  <si>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</si>
  <si>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</si>
  <si>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</si>
  <si>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</si>
  <si>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</si>
  <si>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</si>
  <si>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</si>
  <si>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</si>
  <si>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</si>
  <si>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</si>
  <si>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</si>
  <si>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</si>
  <si>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</si>
  <si>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</si>
  <si>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</si>
  <si>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</si>
  <si>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</si>
  <si>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</si>
  <si>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</si>
  <si>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</si>
  <si>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</si>
  <si>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</si>
  <si>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</si>
  <si>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</si>
  <si>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</si>
  <si>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</si>
  <si>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</si>
  <si>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</si>
  <si>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</si>
  <si>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</si>
  <si>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</si>
  <si>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</si>
  <si>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</si>
  <si>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</si>
  <si>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</si>
  <si>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</si>
  <si>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</si>
  <si>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</si>
  <si>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</si>
  <si>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</si>
  <si>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</si>
  <si>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</si>
  <si>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</si>
  <si>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</si>
  <si>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</si>
  <si>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</si>
  <si>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</si>
  <si>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</si>
  <si>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</si>
  <si>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</si>
  <si>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</si>
  <si>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</si>
  <si>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</si>
  <si>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</si>
  <si>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</si>
  <si>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</si>
  <si>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</si>
  <si>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</si>
  <si>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</si>
  <si>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</si>
  <si>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</si>
  <si>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</si>
  <si>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</si>
  <si>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</si>
  <si>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</si>
  <si>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</si>
  <si>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</si>
  <si>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</si>
  <si>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</si>
  <si>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</si>
  <si>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</si>
  <si>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</si>
  <si>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</si>
  <si>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</si>
  <si>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</si>
  <si>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</si>
  <si>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</si>
  <si>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</si>
  <si>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</si>
  <si>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</si>
  <si>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</si>
  <si>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</si>
  <si>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</si>
  <si>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</si>
  <si>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</si>
  <si>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</si>
  <si>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</si>
  <si>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</si>
  <si>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</si>
  <si>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</si>
  <si>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</si>
  <si>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</si>
  <si>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</si>
  <si>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</si>
  <si>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</si>
  <si>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</si>
  <si>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</si>
  <si>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</si>
  <si>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</si>
  <si>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</si>
  <si>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</si>
  <si>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</si>
  <si>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</si>
  <si>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</si>
  <si>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</si>
  <si>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</si>
  <si>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</si>
  <si>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</si>
  <si>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</si>
  <si>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</si>
  <si>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</si>
  <si>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</si>
  <si>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</si>
  <si>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</si>
  <si>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</si>
  <si>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</si>
  <si>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</si>
  <si>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</si>
  <si>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</si>
  <si>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</si>
  <si>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</si>
  <si>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</si>
  <si>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</si>
  <si>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</si>
  <si>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</si>
  <si>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</si>
  <si>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</si>
  <si>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</si>
  <si>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</si>
  <si>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</si>
  <si>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</si>
  <si>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</si>
  <si>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</si>
  <si>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</si>
  <si>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</si>
  <si>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</si>
  <si>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</si>
  <si>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</si>
  <si>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</si>
  <si>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</si>
  <si>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</si>
  <si>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</si>
  <si>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</si>
  <si>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</si>
  <si>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</si>
  <si>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</si>
  <si>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</si>
  <si>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</si>
  <si>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</si>
  <si>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</si>
  <si>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</si>
  <si>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</si>
  <si>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</si>
  <si>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</si>
  <si>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</si>
  <si>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</si>
  <si>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</si>
  <si>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</si>
  <si>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</si>
  <si>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</si>
  <si>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</si>
  <si>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</si>
  <si>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</si>
  <si>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</si>
  <si>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</si>
  <si>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</si>
  <si>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</si>
  <si>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</si>
  <si>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</si>
  <si>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</si>
  <si>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</si>
  <si>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</si>
  <si>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</si>
  <si>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</si>
  <si>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</si>
  <si>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</si>
  <si>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</si>
  <si>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</si>
  <si>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</si>
  <si>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</si>
  <si>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</si>
  <si>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</si>
  <si>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</si>
  <si>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</si>
  <si>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</si>
  <si>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</si>
  <si>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</si>
  <si>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</si>
  <si>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</si>
  <si>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</si>
  <si>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</si>
  <si>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</si>
  <si>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</si>
  <si>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</si>
  <si>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</si>
  <si>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</si>
  <si>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</si>
  <si>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</si>
  <si>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</si>
  <si>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</si>
  <si>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</si>
  <si>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</si>
  <si>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</si>
  <si>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</si>
  <si>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</si>
  <si>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</si>
  <si>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</si>
  <si>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</si>
  <si>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</si>
  <si>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</si>
  <si>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</si>
  <si>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</si>
  <si>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</si>
  <si>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</si>
  <si>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</si>
  <si>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</si>
  <si>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</si>
  <si>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</si>
  <si>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</si>
  <si>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</si>
  <si>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</si>
  <si>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</si>
  <si>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</si>
  <si>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</si>
  <si>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</si>
  <si>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</si>
  <si>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</si>
  <si>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</si>
  <si>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</si>
  <si>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</si>
  <si>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</si>
  <si>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</si>
  <si>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</si>
  <si>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</si>
  <si>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</si>
  <si>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</si>
  <si>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</si>
  <si>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</si>
  <si>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</si>
  <si>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</si>
  <si>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</si>
  <si>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</si>
  <si>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</si>
  <si>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</si>
  <si>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</si>
  <si>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</si>
  <si>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</si>
  <si>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</si>
  <si>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</si>
  <si>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</si>
  <si>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</si>
  <si>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</si>
  <si>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</si>
  <si>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</si>
  <si>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</si>
  <si>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</si>
  <si>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</si>
  <si>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</si>
  <si>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</si>
  <si>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</si>
  <si>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</si>
  <si>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</si>
  <si>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</si>
  <si>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</si>
  <si>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</si>
  <si>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</si>
  <si>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</si>
  <si>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</si>
  <si>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</si>
  <si>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</si>
  <si>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</si>
  <si>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</si>
  <si>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</si>
  <si>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</si>
  <si>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</si>
  <si>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</si>
  <si>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</si>
  <si>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</si>
  <si>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</si>
  <si>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</si>
  <si>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</si>
  <si>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</si>
  <si>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</si>
  <si>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</si>
  <si>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</si>
  <si>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</si>
  <si>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</si>
  <si>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</si>
  <si>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</si>
  <si>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</si>
  <si>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</si>
  <si>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</si>
  <si>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</si>
  <si>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</si>
  <si>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</si>
  <si>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</si>
  <si>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</si>
  <si>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</si>
  <si>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</si>
  <si>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</si>
  <si>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</si>
  <si>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</si>
  <si>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</si>
  <si>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</si>
  <si>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</si>
  <si>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</si>
  <si>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</si>
  <si>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</si>
  <si>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</si>
  <si>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</si>
  <si>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</si>
  <si>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</si>
  <si>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</si>
  <si>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</si>
  <si>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</si>
  <si>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</si>
  <si>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</si>
  <si>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</si>
  <si>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</si>
  <si>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</si>
  <si>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</si>
  <si>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</si>
  <si>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</si>
  <si>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</si>
  <si>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</si>
  <si>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</si>
  <si>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</si>
  <si>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</si>
  <si>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</si>
  <si>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</si>
  <si>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</si>
  <si>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</si>
  <si>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</si>
  <si>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</si>
  <si>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</si>
  <si>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</si>
  <si>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</si>
  <si>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</si>
  <si>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</si>
  <si>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</si>
  <si>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</si>
  <si>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</si>
  <si>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</si>
  <si>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</si>
  <si>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</si>
  <si>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</si>
  <si>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</si>
  <si>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</si>
  <si>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</si>
  <si>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</si>
  <si>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</si>
  <si>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</si>
  <si>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</si>
  <si>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</si>
  <si>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</si>
  <si>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</si>
  <si>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</si>
  <si>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</si>
  <si>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</si>
  <si>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</si>
  <si>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</si>
  <si>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</si>
  <si>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</si>
  <si>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</si>
  <si>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</si>
  <si>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</si>
  <si>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</si>
  <si>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</si>
  <si>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</si>
  <si>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</si>
  <si>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</si>
  <si>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</si>
  <si>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</si>
  <si>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</si>
  <si>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</si>
  <si>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</si>
  <si>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</si>
  <si>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</si>
  <si>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</si>
  <si>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</si>
  <si>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</si>
  <si>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</si>
  <si>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</si>
  <si>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</si>
  <si>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</si>
  <si>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</si>
  <si>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</si>
  <si>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</si>
  <si>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</si>
  <si>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</si>
  <si>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</si>
  <si>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</si>
  <si>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</si>
  <si>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</si>
  <si>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</si>
  <si>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</si>
  <si>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</si>
  <si>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</si>
  <si>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</si>
  <si>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</si>
  <si>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</si>
  <si>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</si>
  <si>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</si>
  <si>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</si>
  <si>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</si>
  <si>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</si>
  <si>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</si>
  <si>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</si>
  <si>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</si>
  <si>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</si>
  <si>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</si>
  <si>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</si>
  <si>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</si>
  <si>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</si>
  <si>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</si>
  <si>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</si>
  <si>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</si>
  <si>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</si>
  <si>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</si>
  <si>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</si>
  <si>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</si>
  <si>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</si>
  <si>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</si>
  <si>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</si>
  <si>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</si>
  <si>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</si>
  <si>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</si>
  <si>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</si>
  <si>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</si>
  <si>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</si>
  <si>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</si>
  <si>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</si>
  <si>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</si>
  <si>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</si>
  <si>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</si>
  <si>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</si>
  <si>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</si>
  <si>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</si>
  <si>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</si>
  <si>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</si>
  <si>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</si>
  <si>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</si>
  <si>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</si>
  <si>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</si>
  <si>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</si>
  <si>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</si>
  <si>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</si>
  <si>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</si>
  <si>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</si>
  <si>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</si>
  <si>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</si>
  <si>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</si>
  <si>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</si>
  <si>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</si>
  <si>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</si>
  <si>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</si>
  <si>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</si>
  <si>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</si>
  <si>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</si>
  <si>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</si>
  <si>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</si>
  <si>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</si>
  <si>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</si>
  <si>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</si>
  <si>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</si>
  <si>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</si>
  <si>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</si>
  <si>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</si>
  <si>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</si>
  <si>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</si>
  <si>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</si>
  <si>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</si>
  <si>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</si>
  <si>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</si>
  <si>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</si>
  <si>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</si>
  <si>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</si>
  <si>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</si>
  <si>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</si>
  <si>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</si>
  <si>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</si>
  <si>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</si>
  <si>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</si>
  <si>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</si>
  <si>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</si>
  <si>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</si>
  <si>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</si>
  <si>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</si>
  <si>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</si>
  <si>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</si>
  <si>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</si>
  <si>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</si>
  <si>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</si>
  <si>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</si>
  <si>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</si>
  <si>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</si>
  <si>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</si>
  <si>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</si>
  <si>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</si>
  <si>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</si>
  <si>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</si>
  <si>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</si>
  <si>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</si>
  <si>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</si>
  <si>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</si>
  <si>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</si>
  <si>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</si>
  <si>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</si>
  <si>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</si>
  <si>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</si>
  <si>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</si>
  <si>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</si>
  <si>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</si>
  <si>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</si>
  <si>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</si>
  <si>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</si>
  <si>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</si>
  <si>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</si>
  <si>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</si>
  <si>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</si>
  <si>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</si>
  <si>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</si>
  <si>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</si>
  <si>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</si>
  <si>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</si>
  <si>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</si>
  <si>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</si>
  <si>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</si>
  <si>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</si>
  <si>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</si>
  <si>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</si>
  <si>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</si>
  <si>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</si>
  <si>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</si>
  <si>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</si>
  <si>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</si>
  <si>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</si>
  <si>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</si>
  <si>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</si>
  <si>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</si>
  <si>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</si>
  <si>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</si>
  <si>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</si>
  <si>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</si>
  <si>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</si>
  <si>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</si>
  <si>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</si>
  <si>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</si>
  <si>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</si>
  <si>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</si>
  <si>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</si>
  <si>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</si>
  <si>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</si>
  <si>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</si>
  <si>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</si>
  <si>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</si>
  <si>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</si>
  <si>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</si>
  <si>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</si>
  <si>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</si>
  <si>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</si>
  <si>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</si>
  <si>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</si>
  <si>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</si>
  <si>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</si>
  <si>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</si>
  <si>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</si>
  <si>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</si>
  <si>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</si>
  <si>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</si>
  <si>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</si>
  <si>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</si>
  <si>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</si>
  <si>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</si>
  <si>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</si>
  <si>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</si>
  <si>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</si>
  <si>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</si>
  <si>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</si>
  <si>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</si>
  <si>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</si>
  <si>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</si>
  <si>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</si>
  <si>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</si>
  <si>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</si>
  <si>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</si>
  <si>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</si>
  <si>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</si>
  <si>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</si>
  <si>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</si>
  <si>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</si>
  <si>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</si>
  <si>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</si>
  <si>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</si>
  <si>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</si>
  <si>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</si>
  <si>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</si>
  <si>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</si>
  <si>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</si>
  <si>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</si>
  <si>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</si>
  <si>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</si>
  <si>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</si>
  <si>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</si>
  <si>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</si>
  <si>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</si>
  <si>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</si>
  <si>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</si>
  <si>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</si>
  <si>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</si>
  <si>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</si>
  <si>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</si>
  <si>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</si>
  <si>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</si>
  <si>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</si>
  <si>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</si>
  <si>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</si>
  <si>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</si>
  <si>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</si>
  <si>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</si>
  <si>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</si>
  <si>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</si>
  <si>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</si>
  <si>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</si>
  <si>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</si>
  <si>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</si>
  <si>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</si>
  <si>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</si>
  <si>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</si>
  <si>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</si>
  <si>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</si>
  <si>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</si>
  <si>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</si>
  <si>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</si>
  <si>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</si>
  <si>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</si>
  <si>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</si>
  <si>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</si>
  <si>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</si>
  <si>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</si>
  <si>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</si>
  <si>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</si>
  <si>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</si>
  <si>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</si>
  <si>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</si>
  <si>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</si>
  <si>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</si>
  <si>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</si>
  <si>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</si>
  <si>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</si>
  <si>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</si>
  <si>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</si>
  <si>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</si>
  <si>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</si>
  <si>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</si>
  <si>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</si>
  <si>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</si>
  <si>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</si>
  <si>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</si>
  <si>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</si>
  <si>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</si>
  <si>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</si>
  <si>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</si>
  <si>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</si>
  <si>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</si>
  <si>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</si>
  <si>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</si>
  <si>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</si>
  <si>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</si>
  <si>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</si>
  <si>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</si>
  <si>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</si>
  <si>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</si>
  <si>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</si>
  <si>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</si>
  <si>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</si>
  <si>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</si>
  <si>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</si>
  <si>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</si>
  <si>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</si>
  <si>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</si>
  <si>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</si>
  <si>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</si>
  <si>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</si>
  <si>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</si>
  <si>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</si>
  <si>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</si>
  <si>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</si>
  <si>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</si>
  <si>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</si>
  <si>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</si>
  <si>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</si>
  <si>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</si>
  <si>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</si>
  <si>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</si>
  <si>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</si>
  <si>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</si>
  <si>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</si>
  <si>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</si>
  <si>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</si>
  <si>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</si>
  <si>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</si>
  <si>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</si>
  <si>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</si>
  <si>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</si>
  <si>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</si>
  <si>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</si>
  <si>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</si>
  <si>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</si>
  <si>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</si>
  <si>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</si>
  <si>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</si>
  <si>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</si>
  <si>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</si>
  <si>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</si>
  <si>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</si>
  <si>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</si>
  <si>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</si>
  <si>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</si>
  <si>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</si>
  <si>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</si>
  <si>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</si>
  <si>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</si>
  <si>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</si>
  <si>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</si>
  <si>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</si>
  <si>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</si>
  <si>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</si>
  <si>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</si>
  <si>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</si>
  <si>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</si>
  <si>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</si>
  <si>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</si>
  <si>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</si>
  <si>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</si>
  <si>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</si>
  <si>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</si>
  <si>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</si>
  <si>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</si>
  <si>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</si>
  <si>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</si>
  <si>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</si>
  <si>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</si>
  <si>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</si>
  <si>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</si>
  <si>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</si>
  <si>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</si>
  <si>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</si>
  <si>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</si>
  <si>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</si>
  <si>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</si>
  <si>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</si>
  <si>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</si>
  <si>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</si>
  <si>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</si>
  <si>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</si>
  <si>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</si>
  <si>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</si>
  <si>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</si>
  <si>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</si>
  <si>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</si>
  <si>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</si>
  <si>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</si>
  <si>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</si>
  <si>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</si>
  <si>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</si>
  <si>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</si>
  <si>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</si>
  <si>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</si>
  <si>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</si>
  <si>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</si>
  <si>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</si>
  <si>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</si>
  <si>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</si>
  <si>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</si>
  <si>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</si>
  <si>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</si>
  <si>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</si>
  <si>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</si>
  <si>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</si>
  <si>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</si>
  <si>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</si>
  <si>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</si>
  <si>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</si>
  <si>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</si>
  <si>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</si>
  <si>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</si>
  <si>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</si>
  <si>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</si>
  <si>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</si>
  <si>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</si>
  <si>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</si>
  <si>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</si>
  <si>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</si>
  <si>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</si>
  <si>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</si>
  <si>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</si>
  <si>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</si>
  <si>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</si>
  <si>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</si>
  <si>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</si>
  <si>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</si>
  <si>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</si>
  <si>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</si>
  <si>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</si>
  <si>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</si>
  <si>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</si>
  <si>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</si>
  <si>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</si>
  <si>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</si>
  <si>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</si>
  <si>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</si>
  <si>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</si>
  <si>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</si>
  <si>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</si>
  <si>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</si>
  <si>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</si>
  <si>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</si>
  <si>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</si>
  <si>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</si>
  <si>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</si>
  <si>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</si>
  <si>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</si>
  <si>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</si>
  <si>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</si>
  <si>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</si>
  <si>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</si>
  <si>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</si>
  <si>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</si>
  <si>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</si>
  <si>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</si>
  <si>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</si>
  <si>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</si>
  <si>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</si>
  <si>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</si>
  <si>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</si>
  <si>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</si>
  <si>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</si>
  <si>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</si>
  <si>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</si>
  <si>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</si>
  <si>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</si>
  <si>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</si>
  <si>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</si>
  <si>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</si>
  <si>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</si>
  <si>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</si>
  <si>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</si>
  <si>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</si>
  <si>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</si>
  <si>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</si>
  <si>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</si>
  <si>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</si>
  <si>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</si>
  <si>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</si>
  <si>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</si>
  <si>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</si>
  <si>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</si>
  <si>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</si>
  <si>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</si>
  <si>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</si>
  <si>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</si>
  <si>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</si>
  <si>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</si>
  <si>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</si>
  <si>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</si>
  <si>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</si>
  <si>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</si>
  <si>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</si>
  <si>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</si>
  <si>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</si>
  <si>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</si>
  <si>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</si>
  <si>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</si>
  <si>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</si>
  <si>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</si>
  <si>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</si>
  <si>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</si>
  <si>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</si>
  <si>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</si>
  <si>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</si>
  <si>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</si>
  <si>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</si>
  <si>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</si>
  <si>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</si>
  <si>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</si>
  <si>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</si>
  <si>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</si>
  <si>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</si>
  <si>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</si>
  <si>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</si>
  <si>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</si>
  <si>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</si>
  <si>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</si>
  <si>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</si>
  <si>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</si>
  <si>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</si>
  <si>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</si>
  <si>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</si>
  <si>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</si>
  <si>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</si>
  <si>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</si>
  <si>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</si>
  <si>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</si>
  <si>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</si>
  <si>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</si>
  <si>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</si>
  <si>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</si>
  <si>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</si>
  <si>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</si>
  <si>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</si>
  <si>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</si>
  <si>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</si>
  <si>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</si>
  <si>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</si>
  <si>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</si>
  <si>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</si>
  <si>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</si>
  <si>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</si>
  <si>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</si>
  <si>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</si>
  <si>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</si>
  <si>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</si>
  <si>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</si>
  <si>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</si>
  <si>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</si>
  <si>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</si>
  <si>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</si>
  <si>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</si>
  <si>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</si>
  <si>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</si>
  <si>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</si>
  <si>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</si>
  <si>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</si>
  <si>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</si>
  <si>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</si>
  <si>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</si>
  <si>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</si>
  <si>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</si>
  <si>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</si>
  <si>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</si>
  <si>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</si>
  <si>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</si>
  <si>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</si>
  <si>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</si>
  <si>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</si>
  <si>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</si>
  <si>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</si>
  <si>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</si>
  <si>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</si>
  <si>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</si>
  <si>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</si>
  <si>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</si>
  <si>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</si>
  <si>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</si>
  <si>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</si>
  <si>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</si>
  <si>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</si>
  <si>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</si>
  <si>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</si>
  <si>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</si>
  <si>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</si>
  <si>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</si>
  <si>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</si>
  <si>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</si>
  <si>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</si>
  <si>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</si>
  <si>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</si>
  <si>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</si>
  <si>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</si>
  <si>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</si>
  <si>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</si>
  <si>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</si>
  <si>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</si>
  <si>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</si>
  <si>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</si>
  <si>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</si>
  <si>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</si>
  <si>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</si>
  <si>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</si>
  <si>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</si>
  <si>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</si>
  <si>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</si>
  <si>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</si>
  <si>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</si>
  <si>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</si>
  <si>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</si>
  <si>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</si>
  <si>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</si>
  <si>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</si>
  <si>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</si>
  <si>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</si>
  <si>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</si>
  <si>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</si>
  <si>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</si>
  <si>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</si>
  <si>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</si>
  <si>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</si>
  <si>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</si>
  <si>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</si>
  <si>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</si>
  <si>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</si>
  <si>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</si>
  <si>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</si>
  <si>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</si>
  <si>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</si>
  <si>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</si>
  <si>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</si>
  <si>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</si>
  <si>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</si>
  <si>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</si>
  <si>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</si>
  <si>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</si>
  <si>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</si>
  <si>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</si>
  <si>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</si>
  <si>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</si>
  <si>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</si>
  <si>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</si>
  <si>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</si>
  <si>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</si>
  <si>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</si>
  <si>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</si>
  <si>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</si>
  <si>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</si>
  <si>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</si>
  <si>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</si>
  <si>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</si>
  <si>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</si>
  <si>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</si>
  <si>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</si>
  <si>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</si>
  <si>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</si>
  <si>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</si>
  <si>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</si>
  <si>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</si>
  <si>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</si>
  <si>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</si>
  <si>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</si>
  <si>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</si>
  <si>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</si>
  <si>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</si>
  <si>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</si>
  <si>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</si>
  <si>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</si>
  <si>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</si>
  <si>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</si>
  <si>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</si>
  <si>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</si>
  <si>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</si>
  <si>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</si>
  <si>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</si>
  <si>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</si>
  <si>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</si>
  <si>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</si>
  <si>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</si>
  <si>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</si>
  <si>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</si>
  <si>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</si>
  <si>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</si>
  <si>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</si>
  <si>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</si>
  <si>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</si>
  <si>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</si>
  <si>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</si>
  <si>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</si>
  <si>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</si>
  <si>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</si>
  <si>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</si>
  <si>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</si>
  <si>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</si>
  <si>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</si>
  <si>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</si>
  <si>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</si>
  <si>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</si>
  <si>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</si>
  <si>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</si>
  <si>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</si>
  <si>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</si>
  <si>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</si>
  <si>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</si>
  <si>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</si>
  <si>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</si>
  <si>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</si>
  <si>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</si>
  <si>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</si>
  <si>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</si>
  <si>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</si>
  <si>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</si>
  <si>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</si>
  <si>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</si>
  <si>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</si>
  <si>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</si>
  <si>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</si>
  <si>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</si>
  <si>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</si>
  <si>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</si>
  <si>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</si>
  <si>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</si>
  <si>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</si>
  <si>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</si>
  <si>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</si>
  <si>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</si>
  <si>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</si>
  <si>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</si>
  <si>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</si>
  <si>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</si>
  <si>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</si>
  <si>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</si>
  <si>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</si>
  <si>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</si>
  <si>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</si>
  <si>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</si>
  <si>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</si>
  <si>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</si>
  <si>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</si>
  <si>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</si>
  <si>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</si>
  <si>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</si>
  <si>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</si>
  <si>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</si>
  <si>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</si>
  <si>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</si>
  <si>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</si>
  <si>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</si>
  <si>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</si>
  <si>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</si>
  <si>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</si>
  <si>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</si>
  <si>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</si>
  <si>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</si>
  <si>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</si>
  <si>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</si>
  <si>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</si>
  <si>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</si>
  <si>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</si>
  <si>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</si>
  <si>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</si>
  <si>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</si>
  <si>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</si>
  <si>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</si>
  <si>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</si>
  <si>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</si>
  <si>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</si>
  <si>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</si>
  <si>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</si>
  <si>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</si>
  <si>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</si>
  <si>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</si>
  <si>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</si>
  <si>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</si>
  <si>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</si>
  <si>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</si>
  <si>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</si>
  <si>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</si>
  <si>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</si>
  <si>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</si>
  <si>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</si>
  <si>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</si>
  <si>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</si>
  <si>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</si>
  <si>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</si>
  <si>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</si>
  <si>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</si>
  <si>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</si>
  <si>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</si>
  <si>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</si>
  <si>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</si>
  <si>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</si>
  <si>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</si>
  <si>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</si>
  <si>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</si>
  <si>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</si>
  <si>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</si>
  <si>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</si>
  <si>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</si>
  <si>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</si>
  <si>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</si>
  <si>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</si>
  <si>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</si>
  <si>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</si>
  <si>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</si>
  <si>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</si>
  <si>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</si>
  <si>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</si>
  <si>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</si>
  <si>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</si>
  <si>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</si>
  <si>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</si>
  <si>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</si>
  <si>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</si>
  <si>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</si>
  <si>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</si>
  <si>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</si>
  <si>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</si>
  <si>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</si>
  <si>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</si>
  <si>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</si>
  <si>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</si>
  <si>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</si>
  <si>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</si>
  <si>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</si>
  <si>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</si>
  <si>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</si>
  <si>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</si>
  <si>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</si>
  <si>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</si>
  <si>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</si>
  <si>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</si>
  <si>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</si>
  <si>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</si>
  <si>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</si>
  <si>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</si>
  <si>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</si>
  <si>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</si>
  <si>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</si>
  <si>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</si>
  <si>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</si>
  <si>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</si>
  <si>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</si>
  <si>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</si>
  <si>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</si>
  <si>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</si>
  <si>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</si>
  <si>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</si>
  <si>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</si>
  <si>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</si>
  <si>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</si>
  <si>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</si>
  <si>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</si>
  <si>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</si>
  <si>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</si>
  <si>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</si>
  <si>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</si>
  <si>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</si>
  <si>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</si>
  <si>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</si>
  <si>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</si>
  <si>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</si>
  <si>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</si>
  <si>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</si>
  <si>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</si>
  <si>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</si>
  <si>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</si>
  <si>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</si>
  <si>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</si>
  <si>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</si>
  <si>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</si>
  <si>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</si>
  <si>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</si>
  <si>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</si>
  <si>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</si>
  <si>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</si>
  <si>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</si>
  <si>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</si>
  <si>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</si>
  <si>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</si>
  <si>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</si>
  <si>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</si>
  <si>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</si>
  <si>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</si>
  <si>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</si>
  <si>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</si>
  <si>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</si>
  <si>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</si>
  <si>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</si>
  <si>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</si>
  <si>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</si>
  <si>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</si>
  <si>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</si>
  <si>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</si>
  <si>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</si>
  <si>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</si>
  <si>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</si>
  <si>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</si>
  <si>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</si>
  <si>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</si>
  <si>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</si>
  <si>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</si>
  <si>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</si>
  <si>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</si>
  <si>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</si>
  <si>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</si>
  <si>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</si>
  <si>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</si>
  <si>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</si>
  <si>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</si>
  <si>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</si>
  <si>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</si>
  <si>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</si>
  <si>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</si>
  <si>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</si>
  <si>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</si>
  <si>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</si>
  <si>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</si>
  <si>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</si>
  <si>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</si>
  <si>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</si>
  <si>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</si>
  <si>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</si>
  <si>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</si>
  <si>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</si>
  <si>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</si>
  <si>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</si>
  <si>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</si>
  <si>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</si>
  <si>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</si>
  <si>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</si>
  <si>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</si>
  <si>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</si>
  <si>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</si>
  <si>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</si>
  <si>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</si>
  <si>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</si>
  <si>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</si>
  <si>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</si>
  <si>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</si>
  <si>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</si>
  <si>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</si>
  <si>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</si>
  <si>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</si>
  <si>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</si>
  <si>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</si>
  <si>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</si>
  <si>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</si>
  <si>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</si>
  <si>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</si>
  <si>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</si>
  <si>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</si>
  <si>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</si>
  <si>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</si>
  <si>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</si>
  <si>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</si>
  <si>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</si>
  <si>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</si>
  <si>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</si>
  <si>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</si>
  <si>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</si>
  <si>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</si>
  <si>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</si>
  <si>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</si>
  <si>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</si>
  <si>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</si>
  <si>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</si>
  <si>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</si>
  <si>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</si>
  <si>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</si>
  <si>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</si>
  <si>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</si>
  <si>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</si>
  <si>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</si>
  <si>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</si>
  <si>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</si>
  <si>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</si>
  <si>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</si>
  <si>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</si>
  <si>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</si>
  <si>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</si>
  <si>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</si>
  <si>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</si>
  <si>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</si>
  <si>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</si>
  <si>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</si>
  <si>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</si>
  <si>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</si>
  <si>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</si>
  <si>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</si>
  <si>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</si>
  <si>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</si>
  <si>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</si>
  <si>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</si>
  <si>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</si>
  <si>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</si>
  <si>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</si>
  <si>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</si>
  <si>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</si>
  <si>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</si>
  <si>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</si>
  <si>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</si>
  <si>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</si>
  <si>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</si>
  <si>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</si>
  <si>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</si>
  <si>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</si>
  <si>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</si>
  <si>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</si>
  <si>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</si>
  <si>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</si>
  <si>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</si>
  <si>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</si>
  <si>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</si>
  <si>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</si>
  <si>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</si>
  <si>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</si>
  <si>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</si>
  <si>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</si>
  <si>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</si>
  <si>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</si>
  <si>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</si>
  <si>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</si>
  <si>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</si>
  <si>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</si>
  <si>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</si>
  <si>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</si>
  <si>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</si>
  <si>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</si>
  <si>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</si>
  <si>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</si>
  <si>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</si>
  <si>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</si>
  <si>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</si>
  <si>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</si>
  <si>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</si>
  <si>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</si>
  <si>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</si>
  <si>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</si>
  <si>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</si>
  <si>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</si>
  <si>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</si>
  <si>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</si>
  <si>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</si>
  <si>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</si>
  <si>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</si>
  <si>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</si>
  <si>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</si>
  <si>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</si>
  <si>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</si>
  <si>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</si>
  <si>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</si>
  <si>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</si>
  <si>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</si>
  <si>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</si>
  <si>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</si>
  <si>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</si>
  <si>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</si>
  <si>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</si>
  <si>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</si>
  <si>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</si>
  <si>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</si>
  <si>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</si>
  <si>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</si>
  <si>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</si>
  <si>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</si>
  <si>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</si>
  <si>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</si>
  <si>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</si>
  <si>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</si>
  <si>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</si>
  <si>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</si>
  <si>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</si>
  <si>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</si>
  <si>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</si>
  <si>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</si>
  <si>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</si>
  <si>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</si>
  <si>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</si>
  <si>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</si>
  <si>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</si>
  <si>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</si>
  <si>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</si>
  <si>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</si>
  <si>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</si>
  <si>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</si>
  <si>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</si>
  <si>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</si>
  <si>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</si>
  <si>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</si>
  <si>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</si>
  <si>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</si>
  <si>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</si>
  <si>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</si>
  <si>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</si>
  <si>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</si>
  <si>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</si>
  <si>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</si>
  <si>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</si>
  <si>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</si>
  <si>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</si>
  <si>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</si>
  <si>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</si>
  <si>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</si>
  <si>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</si>
  <si>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</si>
  <si>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</si>
  <si>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</si>
  <si>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</si>
  <si>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</si>
  <si>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</si>
  <si>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</si>
  <si>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</si>
  <si>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</si>
  <si>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</si>
  <si>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</si>
  <si>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</si>
  <si>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</si>
  <si>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</si>
  <si>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</si>
  <si>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</si>
  <si>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</si>
  <si>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</si>
  <si>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</si>
  <si>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</si>
  <si>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</si>
  <si>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</si>
  <si>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</si>
  <si>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</si>
  <si>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</si>
  <si>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</si>
  <si>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</si>
  <si>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</si>
  <si>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</si>
  <si>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</si>
  <si>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</si>
  <si>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</si>
  <si>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</si>
  <si>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</si>
  <si>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</si>
  <si>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</si>
  <si>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</si>
  <si>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</si>
  <si>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</si>
  <si>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</si>
  <si>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</si>
  <si>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</si>
  <si>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</si>
  <si>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</si>
  <si>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</si>
  <si>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</si>
  <si>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</si>
  <si>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</si>
  <si>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</si>
  <si>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</si>
  <si>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</si>
  <si>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</si>
  <si>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</si>
  <si>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</si>
  <si>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</si>
  <si>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</si>
  <si>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</si>
  <si>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</si>
  <si>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</si>
  <si>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</si>
  <si>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</si>
  <si>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</si>
  <si>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</si>
  <si>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</si>
  <si>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</si>
  <si>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</si>
  <si>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</si>
  <si>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</si>
  <si>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</si>
  <si>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</si>
  <si>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</si>
  <si>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</si>
  <si>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</si>
  <si>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</si>
  <si>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</si>
  <si>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</si>
  <si>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</si>
  <si>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</si>
  <si>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</si>
  <si>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</si>
  <si>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</si>
  <si>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</si>
  <si>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</si>
  <si>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</si>
  <si>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</si>
  <si>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</si>
  <si>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</si>
  <si>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</si>
  <si>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</si>
  <si>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</si>
  <si>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</si>
  <si>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</si>
  <si>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</si>
  <si>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</si>
  <si>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</si>
  <si>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</si>
  <si>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</si>
  <si>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</si>
  <si>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</si>
  <si>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</si>
  <si>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</si>
  <si>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</si>
  <si>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</si>
  <si>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</si>
  <si>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</si>
  <si>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</si>
  <si>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</si>
  <si>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</si>
  <si>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</si>
  <si>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</si>
  <si>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</si>
  <si>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</si>
  <si>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</si>
  <si>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</si>
  <si>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</si>
  <si>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</si>
  <si>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</si>
  <si>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</si>
  <si>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</si>
  <si>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</si>
  <si>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</si>
  <si>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</si>
  <si>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</si>
  <si>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</si>
  <si>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</si>
  <si>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</si>
  <si>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</si>
  <si>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</si>
  <si>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</si>
  <si>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</si>
  <si>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</si>
  <si>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</si>
  <si>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</si>
  <si>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</si>
  <si>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</si>
  <si>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</si>
  <si>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</si>
  <si>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</si>
  <si>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</si>
  <si>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</si>
  <si>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</si>
  <si>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</si>
  <si>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</si>
  <si>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</si>
  <si>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</si>
  <si>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</si>
  <si>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</si>
  <si>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</si>
  <si>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</si>
  <si>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</si>
  <si>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</si>
  <si>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</si>
  <si>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</si>
  <si>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</si>
  <si>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</si>
  <si>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</si>
  <si>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</si>
  <si>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</si>
  <si>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</si>
  <si>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</si>
  <si>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</si>
  <si>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</si>
  <si>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</si>
  <si>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</si>
  <si>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</si>
  <si>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</si>
  <si>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</si>
  <si>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</si>
  <si>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</si>
  <si>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</si>
  <si>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</si>
  <si>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</si>
  <si>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</si>
  <si>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</si>
  <si>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</si>
  <si>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</si>
  <si>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</si>
  <si>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</si>
  <si>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</si>
  <si>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</si>
  <si>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</si>
  <si>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</si>
  <si>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</si>
  <si>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</si>
  <si>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</si>
  <si>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</si>
  <si>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</si>
  <si>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</si>
  <si>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</si>
  <si>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</si>
  <si>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</si>
  <si>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</si>
  <si>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</si>
  <si>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</si>
  <si>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</si>
  <si>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</si>
  <si>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</si>
  <si>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</si>
  <si>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</si>
  <si>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</si>
  <si>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</si>
  <si>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</si>
  <si>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</si>
  <si>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</si>
  <si>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</si>
  <si>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</si>
  <si>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</si>
  <si>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</si>
  <si>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</si>
  <si>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</si>
  <si>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</si>
  <si>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</si>
  <si>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</si>
  <si>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</si>
  <si>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</si>
  <si>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</si>
  <si>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</si>
  <si>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</si>
  <si>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</si>
  <si>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</si>
  <si>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</si>
  <si>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</si>
  <si>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</si>
  <si>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</si>
  <si>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</si>
  <si>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</si>
  <si>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</si>
  <si>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</si>
  <si>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</si>
  <si>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</si>
  <si>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</si>
  <si>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</si>
  <si>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</si>
  <si>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</si>
  <si>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</si>
  <si>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</si>
  <si>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</si>
  <si>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</si>
  <si>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</si>
  <si>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</si>
  <si>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</si>
  <si>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</si>
  <si>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</si>
  <si>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</si>
  <si>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</si>
  <si>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</si>
  <si>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</si>
  <si>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</si>
  <si>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</si>
  <si>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</si>
  <si>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</si>
  <si>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</si>
  <si>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</si>
  <si>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</si>
  <si>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</si>
  <si>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</si>
  <si>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</si>
  <si>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</si>
  <si>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</si>
  <si>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</si>
  <si>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</si>
  <si>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</si>
  <si>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</si>
  <si>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</si>
  <si>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</si>
  <si>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</si>
  <si>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</si>
  <si>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</si>
  <si>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</si>
  <si>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</si>
  <si>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</si>
  <si>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</si>
  <si>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</si>
  <si>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</si>
  <si>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</si>
  <si>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</si>
  <si>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</si>
  <si>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</si>
  <si>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</si>
  <si>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</si>
  <si>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</si>
  <si>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</si>
  <si>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</si>
  <si>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</si>
  <si>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</si>
  <si>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</si>
  <si>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</si>
  <si>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</si>
  <si>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</si>
  <si>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</si>
  <si>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</si>
  <si>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</si>
  <si>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</si>
  <si>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</si>
  <si>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</si>
  <si>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</si>
  <si>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</si>
  <si>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</si>
  <si>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</si>
  <si>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</si>
  <si>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</si>
  <si>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</si>
  <si>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</si>
  <si>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</si>
  <si>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</si>
  <si>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</si>
  <si>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</si>
  <si>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</si>
  <si>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</si>
  <si>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</si>
  <si>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</si>
  <si>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</si>
  <si>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</si>
  <si>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</si>
  <si>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</si>
  <si>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</si>
  <si>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</si>
  <si>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</si>
  <si>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</si>
  <si>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</si>
  <si>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</si>
  <si>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</si>
  <si>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</si>
  <si>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</si>
  <si>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</si>
  <si>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</si>
  <si>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</si>
  <si>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</si>
  <si>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</si>
  <si>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</si>
  <si>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</si>
  <si>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</si>
  <si>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</si>
  <si>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</si>
  <si>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</si>
  <si>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</si>
  <si>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</si>
  <si>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</si>
  <si>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</si>
  <si>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</si>
  <si>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</si>
  <si>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</si>
  <si>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</si>
  <si>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</si>
  <si>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</si>
  <si>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</si>
  <si>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</si>
  <si>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</si>
  <si>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</si>
  <si>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</si>
  <si>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</si>
  <si>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</si>
  <si>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</si>
  <si>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</si>
  <si>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</si>
  <si>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</si>
  <si>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</si>
  <si>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</si>
  <si>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</si>
  <si>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</si>
  <si>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</si>
  <si>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</si>
  <si>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</si>
  <si>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</si>
  <si>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</si>
  <si>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</si>
  <si>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</si>
  <si>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</si>
  <si>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</si>
  <si>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</si>
  <si>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</si>
  <si>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</si>
  <si>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</si>
  <si>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</si>
  <si>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</si>
  <si>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</si>
  <si>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</si>
  <si>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</si>
  <si>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</si>
  <si>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</si>
  <si>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</si>
  <si>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</si>
  <si>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</si>
  <si>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</si>
  <si>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</si>
  <si>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</si>
  <si>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</si>
  <si>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</si>
  <si>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</si>
  <si>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</si>
  <si>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</si>
  <si>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</si>
  <si>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</si>
  <si>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</si>
  <si>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</si>
  <si>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</si>
  <si>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</si>
  <si>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</si>
  <si>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</si>
  <si>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</si>
  <si>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</si>
  <si>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</si>
  <si>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</si>
  <si>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</si>
  <si>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</si>
  <si>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</si>
  <si>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</si>
  <si>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</si>
  <si>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</si>
  <si>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</si>
  <si>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</si>
  <si>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</si>
  <si>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</si>
  <si>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</si>
  <si>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</si>
  <si>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</si>
  <si>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</si>
  <si>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</si>
  <si>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</si>
  <si>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</si>
  <si>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</si>
  <si>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</si>
  <si>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</si>
  <si>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</si>
  <si>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</si>
  <si>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</si>
  <si>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</si>
  <si>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</si>
  <si>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</si>
  <si>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</si>
  <si>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</si>
  <si>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</si>
  <si>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</si>
  <si>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</si>
  <si>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</si>
  <si>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</si>
  <si>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</si>
  <si>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</si>
  <si>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</si>
  <si>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</si>
  <si>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</si>
  <si>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</si>
  <si>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</si>
  <si>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</si>
  <si>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</si>
  <si>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</si>
  <si>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</si>
  <si>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</si>
  <si>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</si>
  <si>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</si>
  <si>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</si>
  <si>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</si>
  <si>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</si>
  <si>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</si>
  <si>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</si>
  <si>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</si>
  <si>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</si>
  <si>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</si>
  <si>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</si>
  <si>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</si>
  <si>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</si>
  <si>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</si>
  <si>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</si>
  <si>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</si>
  <si>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</si>
  <si>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</si>
  <si>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</si>
  <si>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</si>
  <si>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</si>
  <si>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</si>
  <si>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</si>
  <si>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</si>
  <si>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</si>
  <si>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</si>
  <si>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</si>
  <si>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</si>
  <si>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</si>
  <si>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</si>
  <si>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</si>
  <si>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</si>
  <si>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</si>
  <si>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</si>
  <si>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</si>
  <si>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</si>
  <si>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</si>
  <si>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</si>
  <si>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</si>
  <si>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</si>
  <si>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</si>
  <si>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</si>
  <si>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</si>
  <si>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</si>
  <si>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</si>
  <si>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</si>
  <si>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</si>
  <si>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</si>
  <si>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</si>
  <si>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</si>
  <si>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</si>
  <si>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</si>
  <si>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</si>
  <si>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</si>
  <si>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</si>
  <si>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</si>
  <si>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</si>
  <si>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</si>
  <si>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</si>
  <si>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</si>
  <si>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</si>
  <si>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</si>
  <si>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</si>
  <si>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</si>
  <si>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</si>
  <si>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</si>
  <si>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</si>
  <si>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</si>
  <si>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</si>
  <si>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</si>
  <si>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</si>
  <si>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</si>
  <si>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</si>
  <si>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</si>
  <si>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</si>
  <si>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</si>
  <si>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</si>
  <si>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</si>
  <si>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</si>
  <si>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</si>
  <si>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</si>
  <si>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</si>
  <si>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</si>
  <si>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</si>
  <si>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</si>
  <si>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</si>
  <si>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</si>
  <si>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</si>
  <si>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</si>
  <si>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</si>
  <si>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</si>
  <si>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</si>
  <si>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</si>
  <si>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</si>
  <si>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</si>
  <si>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</si>
  <si>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</si>
  <si>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</si>
  <si>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</si>
  <si>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</si>
  <si>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</si>
  <si>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</si>
  <si>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</si>
  <si>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</si>
  <si>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</si>
  <si>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</si>
  <si>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</si>
  <si>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</si>
  <si>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</si>
  <si>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</si>
  <si>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</si>
  <si>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</si>
  <si>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</si>
  <si>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</si>
  <si>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</si>
  <si>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</si>
  <si>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</si>
  <si>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</si>
  <si>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</si>
  <si>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</si>
  <si>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</si>
  <si>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</si>
  <si>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</si>
  <si>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</si>
  <si>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</si>
  <si>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</si>
  <si>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</si>
  <si>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</si>
  <si>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</si>
  <si>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</si>
  <si>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</si>
  <si>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</si>
  <si>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</si>
  <si>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</si>
  <si>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</si>
  <si>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</si>
  <si>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</si>
  <si>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</si>
  <si>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</si>
  <si>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</si>
  <si>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</si>
  <si>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</si>
  <si>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</si>
  <si>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</si>
  <si>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</si>
  <si>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</si>
  <si>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</si>
  <si>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</si>
  <si>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</si>
  <si>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</si>
  <si>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</si>
  <si>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</si>
  <si>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</si>
  <si>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</si>
  <si>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</si>
  <si>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</si>
  <si>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</si>
  <si>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</si>
  <si>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</si>
  <si>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</si>
  <si>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</si>
  <si>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</si>
  <si>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</si>
  <si>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</si>
  <si>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</si>
  <si>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</si>
  <si>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</si>
  <si>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</si>
  <si>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</si>
  <si>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</si>
  <si>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</si>
  <si>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</si>
  <si>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</si>
  <si>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</si>
  <si>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</si>
  <si>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</si>
  <si>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</si>
  <si>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</si>
  <si>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</si>
  <si>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</si>
  <si>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</si>
  <si>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</si>
  <si>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</si>
  <si>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</si>
  <si>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</si>
  <si>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</si>
  <si>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</si>
  <si>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</si>
  <si>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</si>
  <si>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</si>
  <si>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</si>
  <si>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</si>
  <si>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</si>
  <si>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</si>
  <si>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</si>
  <si>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</si>
  <si>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</si>
  <si>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</si>
  <si>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</si>
  <si>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</si>
  <si>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</si>
  <si>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</si>
  <si>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</si>
  <si>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</si>
  <si>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</si>
  <si>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</si>
  <si>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</si>
  <si>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</si>
  <si>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</si>
  <si>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</si>
  <si>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</si>
  <si>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</si>
  <si>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</si>
  <si>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</si>
  <si>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</si>
  <si>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</si>
  <si>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</si>
  <si>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</si>
  <si>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</si>
  <si>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</si>
  <si>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</si>
  <si>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</si>
  <si>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</si>
  <si>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</si>
  <si>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</si>
  <si>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</si>
  <si>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</si>
  <si>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</si>
  <si>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</si>
  <si>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</si>
  <si>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</si>
  <si>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</si>
  <si>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</si>
  <si>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</si>
  <si>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</si>
  <si>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</si>
  <si>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</si>
  <si>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</si>
  <si>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</si>
  <si>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</si>
  <si>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</si>
  <si>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</si>
  <si>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</si>
  <si>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</si>
  <si>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</si>
  <si>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</si>
  <si>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</si>
  <si>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</si>
  <si>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</si>
  <si>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</si>
  <si>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</si>
  <si>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</si>
  <si>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</si>
  <si>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</si>
  <si>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</si>
  <si>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</si>
  <si>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</si>
  <si>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</si>
  <si>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</si>
  <si>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</si>
  <si>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</si>
  <si>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</si>
  <si>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</si>
  <si>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</si>
  <si>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</si>
  <si>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</si>
  <si>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</si>
  <si>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</si>
  <si>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</si>
  <si>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</si>
  <si>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</si>
  <si>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</si>
  <si>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</si>
  <si>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</si>
  <si>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</si>
  <si>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</si>
  <si>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</si>
  <si>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</si>
  <si>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</si>
  <si>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</si>
  <si>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</si>
  <si>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</si>
  <si>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</si>
  <si>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</si>
  <si>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</si>
  <si>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</si>
  <si>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</si>
  <si>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</si>
  <si>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</si>
  <si>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</si>
  <si>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</si>
  <si>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</si>
  <si>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</si>
  <si>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</si>
  <si>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</si>
  <si>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</si>
  <si>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</si>
  <si>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</si>
  <si>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</si>
  <si>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</si>
  <si>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</si>
  <si>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</si>
  <si>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</si>
  <si>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</si>
  <si>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</si>
  <si>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</si>
  <si>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</si>
  <si>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</si>
  <si>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</si>
  <si>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</si>
  <si>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</si>
  <si>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</si>
  <si>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</si>
  <si>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</si>
  <si>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</si>
  <si>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</si>
  <si>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</si>
  <si>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</si>
  <si>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</si>
  <si>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</si>
  <si>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</si>
  <si>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</si>
  <si>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</si>
  <si>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</si>
  <si>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</si>
  <si>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</si>
  <si>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</si>
  <si>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</si>
  <si>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</si>
  <si>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</si>
  <si>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</si>
  <si>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</si>
  <si>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</si>
  <si>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</si>
  <si>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</si>
  <si>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</si>
  <si>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</si>
  <si>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</si>
  <si>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</si>
  <si>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</si>
  <si>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</si>
  <si>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</si>
  <si>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</si>
  <si>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</si>
  <si>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</si>
  <si>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</si>
  <si>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</si>
  <si>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</si>
  <si>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</si>
  <si>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</si>
  <si>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</si>
  <si>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</si>
  <si>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</si>
  <si>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</si>
  <si>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</si>
  <si>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</si>
  <si>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</si>
  <si>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</si>
  <si>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</si>
  <si>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</si>
  <si>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</si>
  <si>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</si>
  <si>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</si>
  <si>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</si>
  <si>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</si>
  <si>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</si>
  <si>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</si>
  <si>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</si>
  <si>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</si>
  <si>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</si>
  <si>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</si>
  <si>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</si>
  <si>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</si>
  <si>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</si>
  <si>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</si>
  <si>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</si>
  <si>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</si>
  <si>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</si>
  <si>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</si>
  <si>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</si>
  <si>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</si>
  <si>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</si>
  <si>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</si>
  <si>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</si>
  <si>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</si>
  <si>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</si>
  <si>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</si>
  <si>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</si>
  <si>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</si>
  <si>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</si>
  <si>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</si>
  <si>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</si>
  <si>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</si>
  <si>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</si>
  <si>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</si>
  <si>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</si>
  <si>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</si>
  <si>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</si>
  <si>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</si>
  <si>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</si>
  <si>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</si>
  <si>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</si>
  <si>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</si>
  <si>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</si>
  <si>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</si>
  <si>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</si>
  <si>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</si>
  <si>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</si>
  <si>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</si>
  <si>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</si>
  <si>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</si>
  <si>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</si>
  <si>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</si>
  <si>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</si>
  <si>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</si>
  <si>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</si>
  <si>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</si>
  <si>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</si>
  <si>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</si>
  <si>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</si>
  <si>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</si>
  <si>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</si>
  <si>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</si>
  <si>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</si>
  <si>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</si>
  <si>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</si>
  <si>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</si>
  <si>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</si>
  <si>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</si>
  <si>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</si>
  <si>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</si>
  <si>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</si>
  <si>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</si>
  <si>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</si>
  <si>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</si>
  <si>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</si>
  <si>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</si>
  <si>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</si>
  <si>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</si>
  <si>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</si>
  <si>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</si>
  <si>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</si>
  <si>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</si>
  <si>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</si>
  <si>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</si>
  <si>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</si>
  <si>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</si>
  <si>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</si>
  <si>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</si>
  <si>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</si>
  <si>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</si>
  <si>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</si>
  <si>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</si>
  <si>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</si>
  <si>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</si>
  <si>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</si>
  <si>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</si>
  <si>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</si>
  <si>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</si>
  <si>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</si>
  <si>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</si>
  <si>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</si>
  <si>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</si>
  <si>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</si>
  <si>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</si>
  <si>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</si>
  <si>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</si>
  <si>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</si>
  <si>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</si>
  <si>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</si>
  <si>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</si>
  <si>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</si>
  <si>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</si>
  <si>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</si>
  <si>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</si>
  <si>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</si>
  <si>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</si>
  <si>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</si>
  <si>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</si>
  <si>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</si>
  <si>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</si>
  <si>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</si>
  <si>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</si>
  <si>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</si>
  <si>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</si>
  <si>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</si>
  <si>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</si>
  <si>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</si>
  <si>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</si>
  <si>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</si>
  <si>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</si>
  <si>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</si>
  <si>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</si>
  <si>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</si>
  <si>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</si>
  <si>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</si>
  <si>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</si>
  <si>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</si>
  <si>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</si>
  <si>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</si>
  <si>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</si>
  <si>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</si>
  <si>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</si>
  <si>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</si>
  <si>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</si>
  <si>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</si>
  <si>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</si>
  <si>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</si>
  <si>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</si>
  <si>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</si>
  <si>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</si>
  <si>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</si>
  <si>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</si>
  <si>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</si>
  <si>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</si>
  <si>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</si>
  <si>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</si>
  <si>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</si>
  <si>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</si>
  <si>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</si>
  <si>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</si>
  <si>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</si>
  <si>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</si>
  <si>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</si>
  <si>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</si>
  <si>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</si>
  <si>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</si>
  <si>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</si>
  <si>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</si>
  <si>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</si>
  <si>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</si>
  <si>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</si>
  <si>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</si>
  <si>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</si>
  <si>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</si>
  <si>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</si>
  <si>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</si>
  <si>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</si>
  <si>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</si>
  <si>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</si>
  <si>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</si>
  <si>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</si>
  <si>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</si>
  <si>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</si>
  <si>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</si>
  <si>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</si>
  <si>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</si>
  <si>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</si>
  <si>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</si>
  <si>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</si>
  <si>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</si>
  <si>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</si>
  <si>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</si>
  <si>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</si>
  <si>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</si>
  <si>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</si>
  <si>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</si>
  <si>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</si>
  <si>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</si>
  <si>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</si>
  <si>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</si>
  <si>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</si>
  <si>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</si>
  <si>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</si>
  <si>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</si>
  <si>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</si>
  <si>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</si>
  <si>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</si>
  <si>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</si>
  <si>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</si>
  <si>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</si>
  <si>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</si>
  <si>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</si>
  <si>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</si>
  <si>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</si>
  <si>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</si>
  <si>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</si>
  <si>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</si>
  <si>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</si>
  <si>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</si>
  <si>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</si>
  <si>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</si>
  <si>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</si>
  <si>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</si>
  <si>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</si>
  <si>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</si>
  <si>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</si>
  <si>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</si>
  <si>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</si>
  <si>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</si>
  <si>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</si>
  <si>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</si>
  <si>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</si>
  <si>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</si>
  <si>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</si>
  <si>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</si>
  <si>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</si>
  <si>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</si>
  <si>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</si>
  <si>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</si>
  <si>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</si>
  <si>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</si>
  <si>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</si>
  <si>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</si>
  <si>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</si>
  <si>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</si>
  <si>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</si>
  <si>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</si>
  <si>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</si>
  <si>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</si>
  <si>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</si>
  <si>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</si>
  <si>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</si>
  <si>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</si>
  <si>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</si>
  <si>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</si>
  <si>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</si>
  <si>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</si>
  <si>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</si>
  <si>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</si>
  <si>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</si>
  <si>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</si>
  <si>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</si>
  <si>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</si>
  <si>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</si>
  <si>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</si>
  <si>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</si>
  <si>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</si>
  <si>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</si>
  <si>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</si>
  <si>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</si>
  <si>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</si>
  <si>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</si>
  <si>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</si>
  <si>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</si>
  <si>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</si>
  <si>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</si>
  <si>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</si>
  <si>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</si>
  <si>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</si>
  <si>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</si>
  <si>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</si>
  <si>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</si>
  <si>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</si>
  <si>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</si>
  <si>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</si>
  <si>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</si>
  <si>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</si>
  <si>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</si>
  <si>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</si>
  <si>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</si>
  <si>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</si>
  <si>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</si>
  <si>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</si>
  <si>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</si>
  <si>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</si>
  <si>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</si>
  <si>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</si>
  <si>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</si>
  <si>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</si>
  <si>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</si>
  <si>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</si>
  <si>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</si>
  <si>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</si>
  <si>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</si>
  <si>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</si>
  <si>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</si>
  <si>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</si>
  <si>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</si>
  <si>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</si>
  <si>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</si>
  <si>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</si>
  <si>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</si>
  <si>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</si>
  <si>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</si>
  <si>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</si>
  <si>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</si>
  <si>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</si>
  <si>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</si>
  <si>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</si>
  <si>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</si>
  <si>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</si>
  <si>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</si>
  <si>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</si>
  <si>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</si>
  <si>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</si>
  <si>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</si>
  <si>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</si>
  <si>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</si>
  <si>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</si>
  <si>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</si>
  <si>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</si>
  <si>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</si>
  <si>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</si>
  <si>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</si>
  <si>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</si>
  <si>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</si>
  <si>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</si>
  <si>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</si>
  <si>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</si>
  <si>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</si>
  <si>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</si>
  <si>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</si>
  <si>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</si>
  <si>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</si>
  <si>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</si>
  <si>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</si>
  <si>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</si>
  <si>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</si>
  <si>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</si>
  <si>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</si>
  <si>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</si>
  <si>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</si>
  <si>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</si>
  <si>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</si>
  <si>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</si>
  <si>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</si>
  <si>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</si>
  <si>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</si>
  <si>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</si>
  <si>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</si>
  <si>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</si>
  <si>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</si>
  <si>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</si>
  <si>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</si>
  <si>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</si>
  <si>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</si>
  <si>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</si>
  <si>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</si>
  <si>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</si>
  <si>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</si>
  <si>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</si>
  <si>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</si>
  <si>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</si>
  <si>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</si>
  <si>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</si>
  <si>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</si>
  <si>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</si>
  <si>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</si>
  <si>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</si>
  <si>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</si>
  <si>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</si>
  <si>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</si>
  <si>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</si>
  <si>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</si>
  <si>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</si>
  <si>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</si>
  <si>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</si>
  <si>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</si>
  <si>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</si>
  <si>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</si>
  <si>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</si>
  <si>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</si>
  <si>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</si>
  <si>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</si>
  <si>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</si>
  <si>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</si>
  <si>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</si>
  <si>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</si>
  <si>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</si>
  <si>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</si>
  <si>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</si>
  <si>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</si>
  <si>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</si>
  <si>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</si>
  <si>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</si>
  <si>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</si>
  <si>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</si>
  <si>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</si>
  <si>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</si>
  <si>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</si>
  <si>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</si>
  <si>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</si>
  <si>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</si>
  <si>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</si>
  <si>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</si>
  <si>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</si>
  <si>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</si>
  <si>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</si>
  <si>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</si>
  <si>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</si>
  <si>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</si>
  <si>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</si>
  <si>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</si>
  <si>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</si>
  <si>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</si>
  <si>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</si>
  <si>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</si>
  <si>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</si>
  <si>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</si>
  <si>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</si>
  <si>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</si>
  <si>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</si>
  <si>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</si>
  <si>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</si>
  <si>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</si>
  <si>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</si>
  <si>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</si>
  <si>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</si>
  <si>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</si>
  <si>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</si>
  <si>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</si>
  <si>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</si>
  <si>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</si>
  <si>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</si>
  <si>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</si>
  <si>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</si>
  <si>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</si>
  <si>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</si>
  <si>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</si>
  <si>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</si>
  <si>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</si>
  <si>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</si>
  <si>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</si>
  <si>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</si>
  <si>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</si>
  <si>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</si>
  <si>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</si>
  <si>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</si>
  <si>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</si>
  <si>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</si>
  <si>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</si>
  <si>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</si>
  <si>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</si>
  <si>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</si>
  <si>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</si>
  <si>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</si>
  <si>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</si>
  <si>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</si>
  <si>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</si>
  <si>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</si>
  <si>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</si>
  <si>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</si>
  <si>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</si>
  <si>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</si>
  <si>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</si>
  <si>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</si>
  <si>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</si>
  <si>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</si>
  <si>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</si>
  <si>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</si>
  <si>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</si>
  <si>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</si>
  <si>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</si>
  <si>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</si>
  <si>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</si>
  <si>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</si>
  <si>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</si>
  <si>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</si>
  <si>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</si>
  <si>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</si>
  <si>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</si>
  <si>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</si>
  <si>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</si>
  <si>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</si>
  <si>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</si>
  <si>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</si>
  <si>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</si>
  <si>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</si>
  <si>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</si>
  <si>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</si>
  <si>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</si>
  <si>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</si>
  <si>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</si>
  <si>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</si>
  <si>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</si>
  <si>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</si>
  <si>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</si>
  <si>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</si>
  <si>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</si>
  <si>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</si>
  <si>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</si>
  <si>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</si>
  <si>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</si>
  <si>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</si>
  <si>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</si>
  <si>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</si>
  <si>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</si>
  <si>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</si>
  <si>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</si>
  <si>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</si>
  <si>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</si>
  <si>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</si>
  <si>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</si>
  <si>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</si>
  <si>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</si>
  <si>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</si>
  <si>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</si>
  <si>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</si>
  <si>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</si>
  <si>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</si>
  <si>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</si>
  <si>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</si>
  <si>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</si>
  <si>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</si>
  <si>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</si>
  <si>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</si>
  <si>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</si>
  <si>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</si>
  <si>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</si>
  <si>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</si>
  <si>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</si>
  <si>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</si>
  <si>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</si>
  <si>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</si>
  <si>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</si>
  <si>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</si>
  <si>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</si>
  <si>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</si>
  <si>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</si>
  <si>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</si>
  <si>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</si>
  <si>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</si>
  <si>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</si>
  <si>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</si>
  <si>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</si>
  <si>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</si>
  <si>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</si>
  <si>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</si>
  <si>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</si>
  <si>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</si>
  <si>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</si>
  <si>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</si>
  <si>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</si>
  <si>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</si>
  <si>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</si>
  <si>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</si>
  <si>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</si>
  <si>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</si>
  <si>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</si>
  <si>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</si>
  <si>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</si>
  <si>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</si>
  <si>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</si>
  <si>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</si>
  <si>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</si>
  <si>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</si>
  <si>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</si>
  <si>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</si>
  <si>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</si>
  <si>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</si>
  <si>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</si>
  <si>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</si>
  <si>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</si>
  <si>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</si>
  <si>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</si>
  <si>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</si>
  <si>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</si>
  <si>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</si>
  <si>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</si>
  <si>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</si>
  <si>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</si>
  <si>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</si>
  <si>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</si>
  <si>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</si>
  <si>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</si>
  <si>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</si>
  <si>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</si>
  <si>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</si>
  <si>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</si>
  <si>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</si>
  <si>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</si>
  <si>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</si>
  <si>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</si>
  <si>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</si>
  <si>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</si>
  <si>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</si>
  <si>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</si>
  <si>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</si>
  <si>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</si>
  <si>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</si>
  <si>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</si>
  <si>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</si>
  <si>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</si>
  <si>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</si>
  <si>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</si>
  <si>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</si>
  <si>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</si>
  <si>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</si>
  <si>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</si>
  <si>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</si>
  <si>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</si>
  <si>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</si>
  <si>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</si>
  <si>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</si>
  <si>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</si>
  <si>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</si>
  <si>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</si>
  <si>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</si>
  <si>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</si>
  <si>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</si>
  <si>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</si>
  <si>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</si>
  <si>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</si>
  <si>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</si>
  <si>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</si>
  <si>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</si>
  <si>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</si>
  <si>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</si>
  <si>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</si>
  <si>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</si>
  <si>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</si>
  <si>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</si>
  <si>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</si>
  <si>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</si>
  <si>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</si>
  <si>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</si>
  <si>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</si>
  <si>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</si>
  <si>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</si>
  <si>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</si>
  <si>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</si>
  <si>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</si>
  <si>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</si>
  <si>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</si>
  <si>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</si>
  <si>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</si>
  <si>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</si>
  <si>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</si>
  <si>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</si>
  <si>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</si>
  <si>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</si>
  <si>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</si>
  <si>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</si>
  <si>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</si>
  <si>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</si>
  <si>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</si>
  <si>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</si>
  <si>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</si>
  <si>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</si>
  <si>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</si>
  <si>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</si>
  <si>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</si>
  <si>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</si>
  <si>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</si>
  <si>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</si>
  <si>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</si>
  <si>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</si>
  <si>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</si>
  <si>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</si>
  <si>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</si>
  <si>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</si>
  <si>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</si>
  <si>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</si>
  <si>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</si>
  <si>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</si>
  <si>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</si>
  <si>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</si>
  <si>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</si>
  <si>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</si>
  <si>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</si>
  <si>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</si>
  <si>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</si>
  <si>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</si>
  <si>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</si>
  <si>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</si>
  <si>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</si>
  <si>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</si>
  <si>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</si>
  <si>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</si>
  <si>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</si>
  <si>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</si>
  <si>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</si>
  <si>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</si>
  <si>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</si>
  <si>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</si>
  <si>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</si>
  <si>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</si>
  <si>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</si>
  <si>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</si>
  <si>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</si>
  <si>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</si>
  <si>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</si>
  <si>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</si>
  <si>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</si>
  <si>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</si>
  <si>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</si>
  <si>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</si>
  <si>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</si>
  <si>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</si>
  <si>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</si>
  <si>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</si>
  <si>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</si>
  <si>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</si>
  <si>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</si>
  <si>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</si>
  <si>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</si>
  <si>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</si>
  <si>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</si>
  <si>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</si>
  <si>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</si>
  <si>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</si>
  <si>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</si>
  <si>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</si>
  <si>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</si>
  <si>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</si>
  <si>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</si>
  <si>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</si>
  <si>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</si>
  <si>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</si>
  <si>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</si>
  <si>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</si>
  <si>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</si>
  <si>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</si>
  <si>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</si>
  <si>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</si>
  <si>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</si>
  <si>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</si>
  <si>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</si>
  <si>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</si>
  <si>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</si>
  <si>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</si>
  <si>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</si>
  <si>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</si>
  <si>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</si>
  <si>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</si>
  <si>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</si>
  <si>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</si>
  <si>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</si>
  <si>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</si>
  <si>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</si>
  <si>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</si>
  <si>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</si>
  <si>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</si>
  <si>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</si>
  <si>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</si>
  <si>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</si>
  <si>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</si>
  <si>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</si>
  <si>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</si>
  <si>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</si>
  <si>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</si>
  <si>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</si>
  <si>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</si>
  <si>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</si>
  <si>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</si>
  <si>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</si>
  <si>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</si>
  <si>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</si>
  <si>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</si>
  <si>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</si>
  <si>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</si>
  <si>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</si>
  <si>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</si>
  <si>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</si>
  <si>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</si>
  <si>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</si>
  <si>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</si>
  <si>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</si>
  <si>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</si>
  <si>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</si>
  <si>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</si>
  <si>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</si>
  <si>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</si>
  <si>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</si>
  <si>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</si>
  <si>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</si>
  <si>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</si>
  <si>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</si>
  <si>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</si>
  <si>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</si>
  <si>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</si>
  <si>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</si>
  <si>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</si>
  <si>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</si>
  <si>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</si>
  <si>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</si>
  <si>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</si>
  <si>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</si>
  <si>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</si>
  <si>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</si>
  <si>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</si>
  <si>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</si>
  <si>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</si>
  <si>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</si>
  <si>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</si>
  <si>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</si>
  <si>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</si>
  <si>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</si>
  <si>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</si>
  <si>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</si>
  <si>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</si>
  <si>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</si>
  <si>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</si>
  <si>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</si>
  <si>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</si>
  <si>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</si>
  <si>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</si>
  <si>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</si>
  <si>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</si>
  <si>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</si>
  <si>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</si>
  <si>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</si>
  <si>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</si>
  <si>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</si>
  <si>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</si>
  <si>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</si>
  <si>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</si>
  <si>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</si>
  <si>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</si>
  <si>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</si>
  <si>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</si>
  <si>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</si>
  <si>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</si>
  <si>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</si>
  <si>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</si>
  <si>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</si>
  <si>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</si>
  <si>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</si>
  <si>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</si>
  <si>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</si>
  <si>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</si>
  <si>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</si>
  <si>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</si>
  <si>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</si>
  <si>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</si>
  <si>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</si>
  <si>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</si>
  <si>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</si>
  <si>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</si>
  <si>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</si>
  <si>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</si>
  <si>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</si>
  <si>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</si>
  <si>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</si>
  <si>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</si>
  <si>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</si>
  <si>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</si>
  <si>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</si>
  <si>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</si>
  <si>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</si>
  <si>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</si>
  <si>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</si>
  <si>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</si>
  <si>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</si>
  <si>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</si>
  <si>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</si>
  <si>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</si>
  <si>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</si>
  <si>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</si>
  <si>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</si>
  <si>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</si>
  <si>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</si>
  <si>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</si>
  <si>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</si>
  <si>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</si>
  <si>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</si>
  <si>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</si>
  <si>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</si>
  <si>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</si>
  <si>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</si>
  <si>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</si>
  <si>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</si>
  <si>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</si>
  <si>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</si>
  <si>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</si>
  <si>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</si>
  <si>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</si>
  <si>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</si>
  <si>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</si>
  <si>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</si>
  <si>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</si>
  <si>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</si>
  <si>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</si>
  <si>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</si>
  <si>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</si>
  <si>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</si>
  <si>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</si>
  <si>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</si>
  <si>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</si>
  <si>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</si>
  <si>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</si>
  <si>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</si>
  <si>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</si>
  <si>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</si>
  <si>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</si>
  <si>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</si>
  <si>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</si>
  <si>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</si>
  <si>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</si>
  <si>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</si>
  <si>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</si>
  <si>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</si>
  <si>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</si>
  <si>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</si>
  <si>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</si>
  <si>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</si>
  <si>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</si>
  <si>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</si>
  <si>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</si>
  <si>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</si>
  <si>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</si>
  <si>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</si>
  <si>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</si>
  <si>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</si>
  <si>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</si>
  <si>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</si>
  <si>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</si>
  <si>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</si>
  <si>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</si>
  <si>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</si>
  <si>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</si>
  <si>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</si>
  <si>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</si>
  <si>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</si>
  <si>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</si>
  <si>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</si>
  <si>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</si>
  <si>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</si>
  <si>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</si>
  <si>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</si>
  <si>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</si>
  <si>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</si>
  <si>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</si>
  <si>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</si>
  <si>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</si>
  <si>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</si>
  <si>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</si>
  <si>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</si>
  <si>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</si>
  <si>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</si>
  <si>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</si>
  <si>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</si>
  <si>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</si>
  <si>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</si>
  <si>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</si>
  <si>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</si>
  <si>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</si>
  <si>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</si>
  <si>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</si>
  <si>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</si>
  <si>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</si>
  <si>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</si>
  <si>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</si>
  <si>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</si>
  <si>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</si>
  <si>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</si>
  <si>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</si>
  <si>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</si>
  <si>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</si>
  <si>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</si>
  <si>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</si>
  <si>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</si>
  <si>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</si>
  <si>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</si>
  <si>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</si>
  <si>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</si>
  <si>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</si>
  <si>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</si>
  <si>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</si>
  <si>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</si>
  <si>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</si>
  <si>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</si>
  <si>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</si>
  <si>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</si>
  <si>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</si>
  <si>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</si>
  <si>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</si>
  <si>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</si>
  <si>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</si>
  <si>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</si>
  <si>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</si>
  <si>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</si>
  <si>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</si>
  <si>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</si>
  <si>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</si>
  <si>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</si>
  <si>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</si>
  <si>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</si>
  <si>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</si>
  <si>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</si>
  <si>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</si>
  <si>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</si>
  <si>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</si>
  <si>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</si>
  <si>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</si>
  <si>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</si>
  <si>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</si>
  <si>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</si>
  <si>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</si>
  <si>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</si>
  <si>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</si>
  <si>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</si>
  <si>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</si>
  <si>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</si>
  <si>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</si>
  <si>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</si>
  <si>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</si>
  <si>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</si>
  <si>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</si>
  <si>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</si>
  <si>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</si>
  <si>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</si>
  <si>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</si>
  <si>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</si>
  <si>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</si>
  <si>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</si>
  <si>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</si>
  <si>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</si>
  <si>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</si>
  <si>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</si>
  <si>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</si>
  <si>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</si>
  <si>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</si>
  <si>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</si>
  <si>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</si>
  <si>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</si>
  <si>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</si>
  <si>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</si>
  <si>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</si>
  <si>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</si>
  <si>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</si>
  <si>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</si>
  <si>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</si>
  <si>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</si>
  <si>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</si>
  <si>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</si>
  <si>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</si>
  <si>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</si>
  <si>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</si>
  <si>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</si>
  <si>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</si>
  <si>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</si>
  <si>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</si>
  <si>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</si>
  <si>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</si>
  <si>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</si>
  <si>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</si>
  <si>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</si>
  <si>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</si>
  <si>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</si>
  <si>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</si>
  <si>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</si>
  <si>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</si>
  <si>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</si>
  <si>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</si>
  <si>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</si>
  <si>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</si>
  <si>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</si>
  <si>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</si>
  <si>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</si>
  <si>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</si>
  <si>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</si>
  <si>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</si>
  <si>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</si>
  <si>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</si>
  <si>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</si>
  <si>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</si>
  <si>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</si>
  <si>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</si>
  <si>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</si>
  <si>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</si>
  <si>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</si>
  <si>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</si>
  <si>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</si>
  <si>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</si>
  <si>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</si>
  <si>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</si>
  <si>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</si>
  <si>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</si>
  <si>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</si>
  <si>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</si>
  <si>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</si>
  <si>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</si>
  <si>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</si>
  <si>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</si>
  <si>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</si>
  <si>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</si>
  <si>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</si>
  <si>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</si>
  <si>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</si>
  <si>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</si>
  <si>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</si>
  <si>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</si>
  <si>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</si>
  <si>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</si>
  <si>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</si>
  <si>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</si>
  <si>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</si>
  <si>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</si>
  <si>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</si>
  <si>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</si>
  <si>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</si>
  <si>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</si>
  <si>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</si>
  <si>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</si>
  <si>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</si>
  <si>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</si>
  <si>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</si>
  <si>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</si>
  <si>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</si>
  <si>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</si>
  <si>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</si>
  <si>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</si>
  <si>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</si>
  <si>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</si>
  <si>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</si>
  <si>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</si>
  <si>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</si>
  <si>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</si>
  <si>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</si>
  <si>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</si>
  <si>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</si>
  <si>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</si>
  <si>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</si>
  <si>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</si>
  <si>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</si>
  <si>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</si>
  <si>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</si>
  <si>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</si>
  <si>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</si>
  <si>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</si>
  <si>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</si>
  <si>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</si>
  <si>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</si>
  <si>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</si>
  <si>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</si>
  <si>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</si>
  <si>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</si>
  <si>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</si>
  <si>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</si>
  <si>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</si>
  <si>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</si>
  <si>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</si>
  <si>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</si>
  <si>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</si>
  <si>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</si>
  <si>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</si>
  <si>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</si>
  <si>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</si>
  <si>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</si>
  <si>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</si>
  <si>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</si>
  <si>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</si>
  <si>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</si>
  <si>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</si>
  <si>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</si>
  <si>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</si>
  <si>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</si>
  <si>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</si>
  <si>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</si>
  <si>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</si>
  <si>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</si>
  <si>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</si>
  <si>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</si>
  <si>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</si>
  <si>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</si>
  <si>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</si>
  <si>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</si>
  <si>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</si>
  <si>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</si>
  <si>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</si>
  <si>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</si>
  <si>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</si>
  <si>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</si>
  <si>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</si>
  <si>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</si>
  <si>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</si>
  <si>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</si>
  <si>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</si>
  <si>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</si>
  <si>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</si>
  <si>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</si>
  <si>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</si>
  <si>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</si>
  <si>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</si>
  <si>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</si>
  <si>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</si>
  <si>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</si>
  <si>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</si>
  <si>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</si>
  <si>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</si>
  <si>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</si>
  <si>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</si>
  <si>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</si>
  <si>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</si>
  <si>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</si>
  <si>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</si>
  <si>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</si>
  <si>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</si>
  <si>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</si>
  <si>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</si>
  <si>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</si>
  <si>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</si>
  <si>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</si>
  <si>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</si>
  <si>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</si>
  <si>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</si>
  <si>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</si>
  <si>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</si>
  <si>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</si>
  <si>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</si>
  <si>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</si>
  <si>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</si>
  <si>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</si>
  <si>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</si>
  <si>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</si>
  <si>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</si>
  <si>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</si>
  <si>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</si>
  <si>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</si>
  <si>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</si>
  <si>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</si>
  <si>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</si>
  <si>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</si>
  <si>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</si>
  <si>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</si>
  <si>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</si>
  <si>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</si>
  <si>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</si>
  <si>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</si>
  <si>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</si>
  <si>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</si>
  <si>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</si>
  <si>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</si>
  <si>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</si>
  <si>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</si>
  <si>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</si>
  <si>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</si>
  <si>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</si>
  <si>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</si>
  <si>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</si>
  <si>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</si>
  <si>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</si>
  <si>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</si>
  <si>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</si>
  <si>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</si>
  <si>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</si>
  <si>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</si>
  <si>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</si>
  <si>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</si>
  <si>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</si>
  <si>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</si>
  <si>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</si>
  <si>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</si>
  <si>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</si>
  <si>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</si>
  <si>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</si>
  <si>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</si>
  <si>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</si>
  <si>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</si>
  <si>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</si>
  <si>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</si>
  <si>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</si>
  <si>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</si>
  <si>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</si>
  <si>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</si>
  <si>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</si>
  <si>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</si>
  <si>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</si>
  <si>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</si>
  <si>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</si>
  <si>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</si>
  <si>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</si>
  <si>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</si>
  <si>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</si>
  <si>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</si>
  <si>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</si>
  <si>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</si>
  <si>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</si>
  <si>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</si>
  <si>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</si>
  <si>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</si>
  <si>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</si>
  <si>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</si>
  <si>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</si>
  <si>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</si>
  <si>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</si>
  <si>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</si>
  <si>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</si>
  <si>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</si>
  <si>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</si>
  <si>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</si>
  <si>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</si>
  <si>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</si>
  <si>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</si>
  <si>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</si>
  <si>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</si>
  <si>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</si>
  <si>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</si>
  <si>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</si>
  <si>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</si>
  <si>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</si>
  <si>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</si>
  <si>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</si>
  <si>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</si>
  <si>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</si>
  <si>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</si>
  <si>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</si>
  <si>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</si>
  <si>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</si>
  <si>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</si>
  <si>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</si>
  <si>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</si>
  <si>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</si>
  <si>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</si>
  <si>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</si>
  <si>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</si>
  <si>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</si>
  <si>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</si>
  <si>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</si>
  <si>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</si>
  <si>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</si>
  <si>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</si>
  <si>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</si>
  <si>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</si>
  <si>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</si>
  <si>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</si>
  <si>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</si>
  <si>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</si>
  <si>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</si>
  <si>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</si>
  <si>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</si>
  <si>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</si>
  <si>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</si>
  <si>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</si>
  <si>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</si>
  <si>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</si>
  <si>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</si>
  <si>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</si>
  <si>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</si>
  <si>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</si>
  <si>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</si>
  <si>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</si>
  <si>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</si>
  <si>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</si>
  <si>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</si>
  <si>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</si>
  <si>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</si>
  <si>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</si>
  <si>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</si>
  <si>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</si>
  <si>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</si>
  <si>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</si>
  <si>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</si>
  <si>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</si>
  <si>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</si>
  <si>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</si>
  <si>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</si>
  <si>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</si>
  <si>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</si>
  <si>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</si>
  <si>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</si>
  <si>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</si>
  <si>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</si>
  <si>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</si>
  <si>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</si>
  <si>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</si>
  <si>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</si>
  <si>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</si>
  <si>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</si>
  <si>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</si>
  <si>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</si>
  <si>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</si>
  <si>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</si>
  <si>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</si>
  <si>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</si>
  <si>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</si>
  <si>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</si>
  <si>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</si>
  <si>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</si>
  <si>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</si>
  <si>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</si>
  <si>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</si>
  <si>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</si>
  <si>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</si>
  <si>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</si>
  <si>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</si>
  <si>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</si>
  <si>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</si>
  <si>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</si>
  <si>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</si>
  <si>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</si>
  <si>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</si>
  <si>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</si>
  <si>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</si>
  <si>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</si>
  <si>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</si>
  <si>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</si>
  <si>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</si>
  <si>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</si>
  <si>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</si>
  <si>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</si>
  <si>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</si>
  <si>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</si>
  <si>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</si>
  <si>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</si>
  <si>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</si>
  <si>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</si>
  <si>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</si>
  <si>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</si>
  <si>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</si>
  <si>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</si>
  <si>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</si>
  <si>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</si>
  <si>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</si>
  <si>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</si>
  <si>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</si>
  <si>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</si>
  <si>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</si>
  <si>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</si>
  <si>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</si>
  <si>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</si>
  <si>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</si>
  <si>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</si>
  <si>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</si>
  <si>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</si>
  <si>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</si>
  <si>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</si>
  <si>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</si>
  <si>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</si>
  <si>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</si>
  <si>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</si>
  <si>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</si>
  <si>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</si>
  <si>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</si>
  <si>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</si>
  <si>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</si>
  <si>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</si>
  <si>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</si>
  <si>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</si>
  <si>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</si>
  <si>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</si>
  <si>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</si>
  <si>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</si>
  <si>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</si>
  <si>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</si>
  <si>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</si>
  <si>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</si>
  <si>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</si>
  <si>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</si>
  <si>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</si>
  <si>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</si>
  <si>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</si>
  <si>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</si>
  <si>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</si>
  <si>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</si>
  <si>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</si>
  <si>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</si>
  <si>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</si>
  <si>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</si>
  <si>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</si>
  <si>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</si>
  <si>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</si>
  <si>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</si>
  <si>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</si>
  <si>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</si>
  <si>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</si>
  <si>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</si>
  <si>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</si>
  <si>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</si>
  <si>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</si>
  <si>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</si>
  <si>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</si>
  <si>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</si>
  <si>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</si>
  <si>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</si>
  <si>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</si>
  <si>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</si>
  <si>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</si>
  <si>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</si>
  <si>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</si>
  <si>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</si>
  <si>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</si>
  <si>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</si>
  <si>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</si>
  <si>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</si>
  <si>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</si>
  <si>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</si>
  <si>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</si>
  <si>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</si>
  <si>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</si>
  <si>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</si>
  <si>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</si>
  <si>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</si>
  <si>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</si>
  <si>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</si>
  <si>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</si>
  <si>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</si>
  <si>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</si>
  <si>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</si>
  <si>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</si>
  <si>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</si>
  <si>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</si>
  <si>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</si>
  <si>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</si>
  <si>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</si>
  <si>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</si>
  <si>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</si>
  <si>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</si>
  <si>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</si>
  <si>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</si>
  <si>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</si>
  <si>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</si>
  <si>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</si>
  <si>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</si>
  <si>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</si>
  <si>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</si>
  <si>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</si>
  <si>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</si>
  <si>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</si>
  <si>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</si>
  <si>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</si>
  <si>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</si>
  <si>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</si>
  <si>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</si>
  <si>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</si>
  <si>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</si>
  <si>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</si>
  <si>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</si>
  <si>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</si>
  <si>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</si>
  <si>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</si>
  <si>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</si>
  <si>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</si>
  <si>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</si>
  <si>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</si>
  <si>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</si>
  <si>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</si>
  <si>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</si>
  <si>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</si>
  <si>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</si>
  <si>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</si>
  <si>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</si>
  <si>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</si>
  <si>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</si>
  <si>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</si>
  <si>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</si>
  <si>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</si>
  <si>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</si>
  <si>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</si>
  <si>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</si>
  <si>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</si>
  <si>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</si>
  <si>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</si>
  <si>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</si>
  <si>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</si>
  <si>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</si>
  <si>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</si>
  <si>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</si>
  <si>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</si>
  <si>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</si>
  <si>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</si>
  <si>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</si>
  <si>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</si>
  <si>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</si>
  <si>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</si>
  <si>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</si>
  <si>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</si>
  <si>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</si>
  <si>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</si>
  <si>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</si>
  <si>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</si>
  <si>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</si>
  <si>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</si>
  <si>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</si>
  <si>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</si>
  <si>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</si>
  <si>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</si>
  <si>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</si>
  <si>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</si>
  <si>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</si>
  <si>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</si>
  <si>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</si>
  <si>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</si>
  <si>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</si>
  <si>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</si>
  <si>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</si>
  <si>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</si>
  <si>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</si>
  <si>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</si>
  <si>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</si>
  <si>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</si>
  <si>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</si>
  <si>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</si>
  <si>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</si>
  <si>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</si>
  <si>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</si>
  <si>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</si>
  <si>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</si>
  <si>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</si>
  <si>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</si>
  <si>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</si>
  <si>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</si>
  <si>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</si>
  <si>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</si>
  <si>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</si>
  <si>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</si>
  <si>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</si>
  <si>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</si>
  <si>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</si>
  <si>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</si>
  <si>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</si>
  <si>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</si>
  <si>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</si>
  <si>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</si>
  <si>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</si>
  <si>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</si>
  <si>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</si>
  <si>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</si>
  <si>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</si>
  <si>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</si>
  <si>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</si>
  <si>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</si>
  <si>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</si>
  <si>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</si>
  <si>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</si>
  <si>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</si>
  <si>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</si>
  <si>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</si>
  <si>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</si>
  <si>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</si>
  <si>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</si>
  <si>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</si>
  <si>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</si>
  <si>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</si>
  <si>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</si>
  <si>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</si>
  <si>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</si>
  <si>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</si>
  <si>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</si>
  <si>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</si>
  <si>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</si>
  <si>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</si>
  <si>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</si>
  <si>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</si>
  <si>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</si>
  <si>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</si>
  <si>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</si>
  <si>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</si>
  <si>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</si>
  <si>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</si>
  <si>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</si>
  <si>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</si>
  <si>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</si>
  <si>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</si>
  <si>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</si>
  <si>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</si>
  <si>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</si>
  <si>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</si>
  <si>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</si>
  <si>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</si>
  <si>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</si>
  <si>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</si>
  <si>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</si>
  <si>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</si>
  <si>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</si>
  <si>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</si>
  <si>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</si>
  <si>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</si>
  <si>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</si>
  <si>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</si>
  <si>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</si>
  <si>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</si>
  <si>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</si>
  <si>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</si>
  <si>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</si>
  <si>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</si>
  <si>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</si>
  <si>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</si>
  <si>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</si>
  <si>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</si>
  <si>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</si>
  <si>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</si>
  <si>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</si>
  <si>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</si>
  <si>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</si>
  <si>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</si>
  <si>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</si>
  <si>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</si>
  <si>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</si>
  <si>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</si>
  <si>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</si>
  <si>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</si>
  <si>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</si>
  <si>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</si>
  <si>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</si>
  <si>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</si>
  <si>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</si>
  <si>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</si>
  <si>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</si>
  <si>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</si>
  <si>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</si>
  <si>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</si>
  <si>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</si>
  <si>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</si>
  <si>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</si>
  <si>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</si>
  <si>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</si>
  <si>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</si>
  <si>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</si>
  <si>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</si>
  <si>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</si>
  <si>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</si>
  <si>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</si>
  <si>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</si>
  <si>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</si>
  <si>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</si>
  <si>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</si>
  <si>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</si>
  <si>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</si>
  <si>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</si>
  <si>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</si>
  <si>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</si>
  <si>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</si>
  <si>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</si>
  <si>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</si>
  <si>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</si>
  <si>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</si>
  <si>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</si>
  <si>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</si>
  <si>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</si>
  <si>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</si>
  <si>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</si>
  <si>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</si>
  <si>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</si>
  <si>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</si>
  <si>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</si>
  <si>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</si>
  <si>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</si>
  <si>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</si>
  <si>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</si>
  <si>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</si>
  <si>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</si>
  <si>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</si>
  <si>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</si>
  <si>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</si>
  <si>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</si>
  <si>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</si>
  <si>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</si>
  <si>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</si>
  <si>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</si>
  <si>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</si>
  <si>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</si>
  <si>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</si>
  <si>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</si>
  <si>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</si>
  <si>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</si>
  <si>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</si>
  <si>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</si>
  <si>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</si>
  <si>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</si>
  <si>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</si>
  <si>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</si>
  <si>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</si>
  <si>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</si>
  <si>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</si>
  <si>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</si>
  <si>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</si>
  <si>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</si>
  <si>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</si>
  <si>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</si>
  <si>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</si>
  <si>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</si>
  <si>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</si>
  <si>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</si>
  <si>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</si>
  <si>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</si>
  <si>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</si>
  <si>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</si>
  <si>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</si>
  <si>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</si>
  <si>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</si>
  <si>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</si>
  <si>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</si>
  <si>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</si>
  <si>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</si>
  <si>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</si>
  <si>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</si>
  <si>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</si>
  <si>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</si>
  <si>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</si>
  <si>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</si>
  <si>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</si>
  <si>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</si>
  <si>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</si>
  <si>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</si>
  <si>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</si>
  <si>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</si>
  <si>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</si>
  <si>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</si>
  <si>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</si>
  <si>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</si>
  <si>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</si>
  <si>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</si>
  <si>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</si>
  <si>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</si>
  <si>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</si>
  <si>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</si>
  <si>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</si>
  <si>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</si>
  <si>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</si>
  <si>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</si>
  <si>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</si>
  <si>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</si>
  <si>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</si>
  <si>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</si>
  <si>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</si>
  <si>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</si>
  <si>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</si>
  <si>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</si>
  <si>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</si>
  <si>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</si>
  <si>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</si>
  <si>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</si>
  <si>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</si>
  <si>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</si>
  <si>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</si>
  <si>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</si>
  <si>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</si>
  <si>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</si>
  <si>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</si>
  <si>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</si>
  <si>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</si>
  <si>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</si>
  <si>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</si>
  <si>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</si>
  <si>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</si>
  <si>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</si>
  <si>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</si>
  <si>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</si>
  <si>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</si>
  <si>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</si>
  <si>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</si>
  <si>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</si>
  <si>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</si>
  <si>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</si>
  <si>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</si>
  <si>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</si>
  <si>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</si>
  <si>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</si>
  <si>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</si>
  <si>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</si>
  <si>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</si>
  <si>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</si>
  <si>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</si>
  <si>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</si>
  <si>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</si>
  <si>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</si>
  <si>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</si>
  <si>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</si>
  <si>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</si>
  <si>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</si>
  <si>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</si>
  <si>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</si>
  <si>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</si>
  <si>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</si>
  <si>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</si>
  <si>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</si>
  <si>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</si>
  <si>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</si>
  <si>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</si>
  <si>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</si>
  <si>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</si>
  <si>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</si>
  <si>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</si>
  <si>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</si>
  <si>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</si>
  <si>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</si>
  <si>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</si>
  <si>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</si>
  <si>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</si>
  <si>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</si>
  <si>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</si>
  <si>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</si>
  <si>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</si>
  <si>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</si>
  <si>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</si>
  <si>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</si>
  <si>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</si>
  <si>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</si>
  <si>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</si>
  <si>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</si>
  <si>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</si>
  <si>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</si>
  <si>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</si>
  <si>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</si>
  <si>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</si>
  <si>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</si>
  <si>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</si>
  <si>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</si>
  <si>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</si>
  <si>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</si>
  <si>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</si>
  <si>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</si>
  <si>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</si>
  <si>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</si>
  <si>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</si>
  <si>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</si>
  <si>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</si>
  <si>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</si>
  <si>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</si>
  <si>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</si>
  <si>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</si>
  <si>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</si>
  <si>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</si>
  <si>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</si>
  <si>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</si>
  <si>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</si>
  <si>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</si>
  <si>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</si>
  <si>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</si>
  <si>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</si>
  <si>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</si>
  <si>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</si>
  <si>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</si>
  <si>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</si>
  <si>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</si>
  <si>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</si>
  <si>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</si>
  <si>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</si>
  <si>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</si>
  <si>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</si>
  <si>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</si>
  <si>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</si>
  <si>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</si>
  <si>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</si>
  <si>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</si>
  <si>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</si>
  <si>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</si>
  <si>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</si>
  <si>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</si>
  <si>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</si>
  <si>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</si>
  <si>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</si>
  <si>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</si>
  <si>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</si>
  <si>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</si>
  <si>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</si>
  <si>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</si>
  <si>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</si>
  <si>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</si>
  <si>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</si>
  <si>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</si>
  <si>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</si>
  <si>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</si>
  <si>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</si>
  <si>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</si>
  <si>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</si>
  <si>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</si>
  <si>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</si>
  <si>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</si>
  <si>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</si>
  <si>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</si>
  <si>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</si>
  <si>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</si>
  <si>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</si>
  <si>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</si>
  <si>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</si>
  <si>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</si>
  <si>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</si>
  <si>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</si>
  <si>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</si>
  <si>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</si>
  <si>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</si>
  <si>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</si>
  <si>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</si>
  <si>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</si>
  <si>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</si>
  <si>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</si>
  <si>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</si>
  <si>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</si>
  <si>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</si>
  <si>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</si>
  <si>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</si>
  <si>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</si>
  <si>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</si>
  <si>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</si>
  <si>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</si>
  <si>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</si>
  <si>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</si>
  <si>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</si>
  <si>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</si>
  <si>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</si>
  <si>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</si>
  <si>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</si>
  <si>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</si>
  <si>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</si>
  <si>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</si>
  <si>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</si>
  <si>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</si>
  <si>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</si>
  <si>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</si>
  <si>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</si>
  <si>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</si>
  <si>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</si>
  <si>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</si>
  <si>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</si>
  <si>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</si>
  <si>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</si>
  <si>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</si>
  <si>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</si>
  <si>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</si>
  <si>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</si>
  <si>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</si>
  <si>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</si>
  <si>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</si>
  <si>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</si>
  <si>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</si>
  <si>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</si>
  <si>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</si>
  <si>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</si>
  <si>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</si>
  <si>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</si>
  <si>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</si>
  <si>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</si>
  <si>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</si>
  <si>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</si>
  <si>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</si>
  <si>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</si>
  <si>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</si>
  <si>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</si>
  <si>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</si>
  <si>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</si>
  <si>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</si>
  <si>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</si>
  <si>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</si>
  <si>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</si>
  <si>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</si>
  <si>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</si>
  <si>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</si>
  <si>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</si>
  <si>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</si>
  <si>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</si>
  <si>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</si>
  <si>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</si>
  <si>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</si>
  <si>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</si>
  <si>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</si>
  <si>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</si>
  <si>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</si>
  <si>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</si>
  <si>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</si>
  <si>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</si>
  <si>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</si>
  <si>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</si>
  <si>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</si>
  <si>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</si>
  <si>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</si>
  <si>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</si>
  <si>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</si>
  <si>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</si>
  <si>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</si>
  <si>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</si>
  <si>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</si>
  <si>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</si>
  <si>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</si>
  <si>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</si>
  <si>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</si>
  <si>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</si>
  <si>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</si>
  <si>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</si>
  <si>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</si>
  <si>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</si>
  <si>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</si>
  <si>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</si>
  <si>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</si>
  <si>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</si>
  <si>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</si>
  <si>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</si>
  <si>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</si>
  <si>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</si>
  <si>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</si>
  <si>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</si>
  <si>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</si>
  <si>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</si>
  <si>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</si>
  <si>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</si>
  <si>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</si>
  <si>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</si>
  <si>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</si>
  <si>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</si>
  <si>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</si>
  <si>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</si>
  <si>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</si>
  <si>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</si>
  <si>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</si>
  <si>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</si>
  <si>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</si>
  <si>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</si>
  <si>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</si>
  <si>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</si>
  <si>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</si>
  <si>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</si>
  <si>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</si>
  <si>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</si>
  <si>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</si>
  <si>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</si>
  <si>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</si>
  <si>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</si>
  <si>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</si>
  <si>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</si>
  <si>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</si>
  <si>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</si>
  <si>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</si>
  <si>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</si>
  <si>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</si>
  <si>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</si>
  <si>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</si>
  <si>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</si>
  <si>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</si>
  <si>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</si>
  <si>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</si>
  <si>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</si>
  <si>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</si>
  <si>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</si>
  <si>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</si>
  <si>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</si>
  <si>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</si>
  <si>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</si>
  <si>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</si>
  <si>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</si>
  <si>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</si>
  <si>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</si>
  <si>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</si>
  <si>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</si>
  <si>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</si>
  <si>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</si>
  <si>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</si>
  <si>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</si>
  <si>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</si>
  <si>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</si>
  <si>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</si>
  <si>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</si>
  <si>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</si>
  <si>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</si>
  <si>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</si>
  <si>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</si>
  <si>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</si>
  <si>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</si>
  <si>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</si>
  <si>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</si>
  <si>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</si>
  <si>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</si>
  <si>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</si>
  <si>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</si>
  <si>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</si>
  <si>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</si>
  <si>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</si>
  <si>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</si>
  <si>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</si>
  <si>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</si>
  <si>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</si>
  <si>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</si>
  <si>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</si>
  <si>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</si>
  <si>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</si>
  <si>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</si>
  <si>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</si>
  <si>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</si>
  <si>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</si>
  <si>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</si>
  <si>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</si>
  <si>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</si>
  <si>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</si>
  <si>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</si>
  <si>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</si>
  <si>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</si>
  <si>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</si>
  <si>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</si>
  <si>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</si>
  <si>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</si>
  <si>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</si>
  <si>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</si>
  <si>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</si>
  <si>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</si>
  <si>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</si>
  <si>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</si>
  <si>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</si>
  <si>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</si>
  <si>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</si>
  <si>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</si>
  <si>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</si>
  <si>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</si>
  <si>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</si>
  <si>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</si>
  <si>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</si>
  <si>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</si>
  <si>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</si>
  <si>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</si>
  <si>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</si>
  <si>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</si>
  <si>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</si>
  <si>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</si>
  <si>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</si>
  <si>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</si>
  <si>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</si>
  <si>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</si>
  <si>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</si>
  <si>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</si>
  <si>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</si>
  <si>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</si>
  <si>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</si>
  <si>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</si>
  <si>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</si>
  <si>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</si>
  <si>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</si>
  <si>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</si>
  <si>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</si>
  <si>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</si>
  <si>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</si>
  <si>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</si>
  <si>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</si>
  <si>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</si>
  <si>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</si>
  <si>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</si>
  <si>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</si>
  <si>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</si>
  <si>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</si>
  <si>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</si>
  <si>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</si>
  <si>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</si>
  <si>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</si>
  <si>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</si>
  <si>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</si>
  <si>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</si>
  <si>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</si>
  <si>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</si>
  <si>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</si>
  <si>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</si>
  <si>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</si>
  <si>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</si>
  <si>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</si>
  <si>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</si>
  <si>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</si>
  <si>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</si>
  <si>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</si>
  <si>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</si>
  <si>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</si>
  <si>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</si>
  <si>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</si>
  <si>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</si>
  <si>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</si>
  <si>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</si>
  <si>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</si>
  <si>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</si>
  <si>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</si>
  <si>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</si>
  <si>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</si>
  <si>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</si>
  <si>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</si>
  <si>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</si>
  <si>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</si>
  <si>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</si>
  <si>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</si>
  <si>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</si>
  <si>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</si>
  <si>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</si>
  <si>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</si>
  <si>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</si>
  <si>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</si>
  <si>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</si>
  <si>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</si>
  <si>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</si>
  <si>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</si>
  <si>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</si>
  <si>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</si>
  <si>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</si>
  <si>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</si>
  <si>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</si>
  <si>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</si>
  <si>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</si>
  <si>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</si>
  <si>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</si>
  <si>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</si>
  <si>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</si>
  <si>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</si>
  <si>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</si>
  <si>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</si>
  <si>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</si>
  <si>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</si>
  <si>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</si>
  <si>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</si>
  <si>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</si>
  <si>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</si>
  <si>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</si>
  <si>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</si>
  <si>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</si>
  <si>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</si>
  <si>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</si>
  <si>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</si>
  <si>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</si>
  <si>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</si>
  <si>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</si>
  <si>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</si>
  <si>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</si>
  <si>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</si>
  <si>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</si>
  <si>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</si>
  <si>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</si>
  <si>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</si>
  <si>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</si>
  <si>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</si>
  <si>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</si>
  <si>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</si>
  <si>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</si>
  <si>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</si>
  <si>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</si>
  <si>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</si>
  <si>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</si>
  <si>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</si>
  <si>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</si>
  <si>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</si>
  <si>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</si>
  <si>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</si>
  <si>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</si>
  <si>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</si>
  <si>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</si>
  <si>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</si>
  <si>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</si>
  <si>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</si>
  <si>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</si>
  <si>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</si>
  <si>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</si>
  <si>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</si>
  <si>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</si>
  <si>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</si>
  <si>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</si>
  <si>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</si>
  <si>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</si>
  <si>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</si>
  <si>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</si>
  <si>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</si>
  <si>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</si>
  <si>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</si>
  <si>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</si>
  <si>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</si>
  <si>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</si>
  <si>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</si>
  <si>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</si>
  <si>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</si>
  <si>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</si>
  <si>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</si>
  <si>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</si>
  <si>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</si>
  <si>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</si>
  <si>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</si>
  <si>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</si>
  <si>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</si>
  <si>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</si>
  <si>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</si>
  <si>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</si>
  <si>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</si>
  <si>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</si>
  <si>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</si>
  <si>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</si>
  <si>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</si>
  <si>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</si>
  <si>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</si>
  <si>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</si>
  <si>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</si>
  <si>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</si>
  <si>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</si>
  <si>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</si>
  <si>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</si>
  <si>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</si>
  <si>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</si>
  <si>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</si>
  <si>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</si>
  <si>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</si>
  <si>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</si>
  <si>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</si>
  <si>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</si>
  <si>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</si>
  <si>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</si>
  <si>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</si>
  <si>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</si>
  <si>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</si>
  <si>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</si>
  <si>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</si>
  <si>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</si>
  <si>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</si>
  <si>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</si>
  <si>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</si>
  <si>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</si>
  <si>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</si>
  <si>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</si>
  <si>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</si>
  <si>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</si>
  <si>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</si>
  <si>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</si>
  <si>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</si>
  <si>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</si>
  <si>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</si>
  <si>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</si>
  <si>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</si>
  <si>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</si>
  <si>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</si>
  <si>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</si>
  <si>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</si>
  <si>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</si>
  <si>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</si>
  <si>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</si>
  <si>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</si>
  <si>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</si>
  <si>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</si>
  <si>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</si>
  <si>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</si>
  <si>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</si>
  <si>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</si>
  <si>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</si>
  <si>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</si>
  <si>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</si>
  <si>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</si>
  <si>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</si>
  <si>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</si>
  <si>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</si>
  <si>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</si>
  <si>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</si>
  <si>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</si>
  <si>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</si>
  <si>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</si>
  <si>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</si>
  <si>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</si>
  <si>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</si>
  <si>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</si>
  <si>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</si>
  <si>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</si>
  <si>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</si>
  <si>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</si>
  <si>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</si>
  <si>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</si>
  <si>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</si>
  <si>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</si>
  <si>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</si>
  <si>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</si>
  <si>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</si>
  <si>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</si>
  <si>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</si>
  <si>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</si>
  <si>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</si>
  <si>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</si>
  <si>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</si>
  <si>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</si>
  <si>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</si>
  <si>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</si>
  <si>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</si>
  <si>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</si>
  <si>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</si>
  <si>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</si>
  <si>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</si>
  <si>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</si>
  <si>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</si>
  <si>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</si>
  <si>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</si>
  <si>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</si>
  <si>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</si>
  <si>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</si>
  <si>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</si>
  <si>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</si>
  <si>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</si>
  <si>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</si>
  <si>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</si>
  <si>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</si>
  <si>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</si>
  <si>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</si>
  <si>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</si>
  <si>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</si>
  <si>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</si>
  <si>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</si>
  <si>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</si>
  <si>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</si>
  <si>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</si>
  <si>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</si>
  <si>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</si>
  <si>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</si>
  <si>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</si>
  <si>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</si>
  <si>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</si>
  <si>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</si>
  <si>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</si>
  <si>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</si>
  <si>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</si>
  <si>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</si>
  <si>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</si>
  <si>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</si>
  <si>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</si>
  <si>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</si>
  <si>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</si>
  <si>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</si>
  <si>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</si>
  <si>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</si>
  <si>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</si>
  <si>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</si>
  <si>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</si>
  <si>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</si>
  <si>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</si>
  <si>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</si>
  <si>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</si>
  <si>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</si>
  <si>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</si>
  <si>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</si>
  <si>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</si>
  <si>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</si>
  <si>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</si>
  <si>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</si>
  <si>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</si>
  <si>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</si>
  <si>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</si>
  <si>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</si>
  <si>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</si>
  <si>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</si>
  <si>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</si>
  <si>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</si>
  <si>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</si>
  <si>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</si>
  <si>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</si>
  <si>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</si>
  <si>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</si>
  <si>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</si>
  <si>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</si>
  <si>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</si>
  <si>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</si>
  <si>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</si>
  <si>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</si>
  <si>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</si>
  <si>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</si>
  <si>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</si>
  <si>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</si>
  <si>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</si>
  <si>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</si>
  <si>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</si>
  <si>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</si>
  <si>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</si>
  <si>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</si>
  <si>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</si>
  <si>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</si>
  <si>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</si>
  <si>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</si>
  <si>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</si>
  <si>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</si>
  <si>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</si>
  <si>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</si>
  <si>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</si>
  <si>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</si>
  <si>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</si>
  <si>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</si>
  <si>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</si>
  <si>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</si>
  <si>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</si>
  <si>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</si>
  <si>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</si>
  <si>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</si>
  <si>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</si>
  <si>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</si>
  <si>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</si>
  <si>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</si>
  <si>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</si>
  <si>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</si>
  <si>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</si>
  <si>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</si>
  <si>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</si>
  <si>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</si>
  <si>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</si>
  <si>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</si>
  <si>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</si>
  <si>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</si>
  <si>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</si>
  <si>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</si>
  <si>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</si>
  <si>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</si>
  <si>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</si>
  <si>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</si>
  <si>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</si>
  <si>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</si>
  <si>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</si>
  <si>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</si>
  <si>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</si>
  <si>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</si>
  <si>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</si>
  <si>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</si>
  <si>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</si>
  <si>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</si>
  <si>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</si>
  <si>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</si>
  <si>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</si>
  <si>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</si>
  <si>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</si>
  <si>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</si>
  <si>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</si>
  <si>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</si>
  <si>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</si>
  <si>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</si>
  <si>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</si>
  <si>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</si>
  <si>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</si>
  <si>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</si>
  <si>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</si>
  <si>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</si>
  <si>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</si>
  <si>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</si>
  <si>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</si>
  <si>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</si>
  <si>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</si>
  <si>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</si>
  <si>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</si>
  <si>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</si>
  <si>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</si>
  <si>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</si>
  <si>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</si>
  <si>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</si>
  <si>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</si>
  <si>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</si>
  <si>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</si>
  <si>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</si>
  <si>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</si>
  <si>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</si>
  <si>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</si>
  <si>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</si>
  <si>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</si>
  <si>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</si>
  <si>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</si>
  <si>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</si>
  <si>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</si>
  <si>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</si>
  <si>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</si>
  <si>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</si>
  <si>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</si>
  <si>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</si>
  <si>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</si>
  <si>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</si>
  <si>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</si>
  <si>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</si>
  <si>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</si>
  <si>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</si>
  <si>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</si>
  <si>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</si>
  <si>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</si>
  <si>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</si>
  <si>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</si>
  <si>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</si>
  <si>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</si>
  <si>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</si>
  <si>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</si>
  <si>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</si>
  <si>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</si>
  <si>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</si>
  <si>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</si>
  <si>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</si>
  <si>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</si>
  <si>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</si>
  <si>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</si>
  <si>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</si>
  <si>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</si>
  <si>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</si>
  <si>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</si>
  <si>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</si>
  <si>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</si>
  <si>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</si>
  <si>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</si>
  <si>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</si>
  <si>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</si>
  <si>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</si>
  <si>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</si>
  <si>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</si>
  <si>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</si>
  <si>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</si>
  <si>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</si>
  <si>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</si>
  <si>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</si>
  <si>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</si>
  <si>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</si>
  <si>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</si>
  <si>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</si>
  <si>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</si>
  <si>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</si>
  <si>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</si>
  <si>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</si>
  <si>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</si>
  <si>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</si>
  <si>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</si>
  <si>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</si>
  <si>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</si>
  <si>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</si>
  <si>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</si>
  <si>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</si>
  <si>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</si>
  <si>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</si>
  <si>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</si>
  <si>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</si>
  <si>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</si>
  <si>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</si>
  <si>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</si>
  <si>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</si>
  <si>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</si>
  <si>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</si>
  <si>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</si>
  <si>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</si>
  <si>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</si>
  <si>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</si>
  <si>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</si>
  <si>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</si>
  <si>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</si>
  <si>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</si>
  <si>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</si>
  <si>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</si>
  <si>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</si>
  <si>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</si>
  <si>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</si>
  <si>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</si>
  <si>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</si>
  <si>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</si>
  <si>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</si>
  <si>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</si>
  <si>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</si>
  <si>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</si>
  <si>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</si>
  <si>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</si>
  <si>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</si>
  <si>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</si>
  <si>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</si>
  <si>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</si>
  <si>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</si>
  <si>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</si>
  <si>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</si>
  <si>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</si>
  <si>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</si>
  <si>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</si>
  <si>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</si>
  <si>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</si>
  <si>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</si>
  <si>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</si>
  <si>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</si>
  <si>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</si>
  <si>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</si>
  <si>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</si>
  <si>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</si>
  <si>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</si>
  <si>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</si>
  <si>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</si>
  <si>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</si>
  <si>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</si>
  <si>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</si>
  <si>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</si>
  <si>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</si>
  <si>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</si>
  <si>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</si>
  <si>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</si>
  <si>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</si>
  <si>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</si>
  <si>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</si>
  <si>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</si>
  <si>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</si>
  <si>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</si>
  <si>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</si>
  <si>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</si>
  <si>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</si>
  <si>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</si>
  <si>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</si>
  <si>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</si>
  <si>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</si>
  <si>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</si>
  <si>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</si>
  <si>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</si>
  <si>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</si>
  <si>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</si>
  <si>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</si>
  <si>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</si>
  <si>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</si>
  <si>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</si>
  <si>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</si>
  <si>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</si>
  <si>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</si>
  <si>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</si>
  <si>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</si>
  <si>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</si>
  <si>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</si>
  <si>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</si>
  <si>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</si>
  <si>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</si>
  <si>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</si>
  <si>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</si>
  <si>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</si>
  <si>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</si>
  <si>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</si>
  <si>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</si>
  <si>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</si>
  <si>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</si>
  <si>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</si>
  <si>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</si>
  <si>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</si>
  <si>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</si>
  <si>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</si>
  <si>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</si>
  <si>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</si>
  <si>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</si>
  <si>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</si>
  <si>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</si>
  <si>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</si>
  <si>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</si>
  <si>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</si>
  <si>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</si>
  <si>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</si>
  <si>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</si>
  <si>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</si>
  <si>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</si>
  <si>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</si>
  <si>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</si>
  <si>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</si>
  <si>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</si>
  <si>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</si>
  <si>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</si>
  <si>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</si>
  <si>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</si>
  <si>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</si>
  <si>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</si>
  <si>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</si>
  <si>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</si>
  <si>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</si>
  <si>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</si>
  <si>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</si>
  <si>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</si>
  <si>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</si>
  <si>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</si>
  <si>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</si>
  <si>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</si>
  <si>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</si>
  <si>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</si>
  <si>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</si>
  <si>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</si>
  <si>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</si>
  <si>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</si>
  <si>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</si>
  <si>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</si>
  <si>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</si>
  <si>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</si>
  <si>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</si>
  <si>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</si>
  <si>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</si>
  <si>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</si>
  <si>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</si>
  <si>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</si>
  <si>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</si>
  <si>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</si>
  <si>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</si>
  <si>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</si>
  <si>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</si>
  <si>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</si>
  <si>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</si>
  <si>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</si>
  <si>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</si>
  <si>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</si>
  <si>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</si>
  <si>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</si>
  <si>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</si>
  <si>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</si>
  <si>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</si>
  <si>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</si>
  <si>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</si>
  <si>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</si>
  <si>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</si>
  <si>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</si>
  <si>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</si>
  <si>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</si>
  <si>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</si>
  <si>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</si>
  <si>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</si>
  <si>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</si>
  <si>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</si>
  <si>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</si>
  <si>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</si>
  <si>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</si>
  <si>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</si>
  <si>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</si>
  <si>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</si>
  <si>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</si>
  <si>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</si>
  <si>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</si>
  <si>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</si>
  <si>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</si>
  <si>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</si>
  <si>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</si>
  <si>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</si>
  <si>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</si>
  <si>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</si>
  <si>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</si>
  <si>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</si>
  <si>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</si>
  <si>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</si>
  <si>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</si>
  <si>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</si>
  <si>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</si>
  <si>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</si>
  <si>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</si>
  <si>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</si>
  <si>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</si>
  <si>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</si>
  <si>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</si>
  <si>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</si>
  <si>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</si>
  <si>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</si>
  <si>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</si>
  <si>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</si>
  <si>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</si>
  <si>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</si>
  <si>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</si>
  <si>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</si>
  <si>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</si>
  <si>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</si>
  <si>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</si>
  <si>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</si>
  <si>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</si>
  <si>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</si>
  <si>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</si>
  <si>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</si>
  <si>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</si>
  <si>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</si>
  <si>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</si>
  <si>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</si>
  <si>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</si>
  <si>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</si>
  <si>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</si>
  <si>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</si>
  <si>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</si>
  <si>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</si>
  <si>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</si>
  <si>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</si>
  <si>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</si>
  <si>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</si>
  <si>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</si>
  <si>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</si>
  <si>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</si>
  <si>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</si>
  <si>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</si>
  <si>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</si>
  <si>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</si>
  <si>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</si>
  <si>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</si>
  <si>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</si>
  <si>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</si>
  <si>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</si>
  <si>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</si>
  <si>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</si>
  <si>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</si>
  <si>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</si>
  <si>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</si>
  <si>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</si>
  <si>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</si>
  <si>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</si>
  <si>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</si>
  <si>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</si>
  <si>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</si>
  <si>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</si>
  <si>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</si>
  <si>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</si>
  <si>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</si>
  <si>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</si>
  <si>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</si>
  <si>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</si>
  <si>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</si>
  <si>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</si>
  <si>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</si>
  <si>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</si>
  <si>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</si>
  <si>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</si>
  <si>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</si>
  <si>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</si>
  <si>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</si>
  <si>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</si>
  <si>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</si>
  <si>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</si>
  <si>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</si>
  <si>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</si>
  <si>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</si>
  <si>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</si>
  <si>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</si>
  <si>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</si>
  <si>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</si>
  <si>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</si>
  <si>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</si>
  <si>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</si>
  <si>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</si>
  <si>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</si>
  <si>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</si>
  <si>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</si>
  <si>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</si>
  <si>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</si>
  <si>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</si>
  <si>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</si>
  <si>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</si>
  <si>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</si>
  <si>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</si>
  <si>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</si>
  <si>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</si>
  <si>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</si>
  <si>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</si>
  <si>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</si>
  <si>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</si>
  <si>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</si>
  <si>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</si>
  <si>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</si>
  <si>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</si>
  <si>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</si>
  <si>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</si>
  <si>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</si>
  <si>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</si>
  <si>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</si>
  <si>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</si>
  <si>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</si>
  <si>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</si>
  <si>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</si>
  <si>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</si>
  <si>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</si>
  <si>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</si>
  <si>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</si>
  <si>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</si>
  <si>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</si>
  <si>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</si>
  <si>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</si>
  <si>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</si>
  <si>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</si>
  <si>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</si>
  <si>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</si>
  <si>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</si>
  <si>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</si>
  <si>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</si>
  <si>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</si>
  <si>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</si>
  <si>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</si>
  <si>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</si>
  <si>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</si>
  <si>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</si>
  <si>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</si>
  <si>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</si>
  <si>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</si>
  <si>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</si>
  <si>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</si>
  <si>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</si>
  <si>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</si>
  <si>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</si>
  <si>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</si>
  <si>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</si>
  <si>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</si>
  <si>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</si>
  <si>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</si>
  <si>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</si>
  <si>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</si>
  <si>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</si>
  <si>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</si>
  <si>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</si>
  <si>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</si>
  <si>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</si>
  <si>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</si>
  <si>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</si>
  <si>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</si>
  <si>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</si>
  <si>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</si>
  <si>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</si>
  <si>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</si>
  <si>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</si>
  <si>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</si>
  <si>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</si>
  <si>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</si>
  <si>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</si>
  <si>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</si>
  <si>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</si>
  <si>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</si>
  <si>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</si>
  <si>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</si>
  <si>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</si>
  <si>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</si>
  <si>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</si>
  <si>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</si>
  <si>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</si>
  <si>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</si>
  <si>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</si>
  <si>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</si>
  <si>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</si>
  <si>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</si>
  <si>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</si>
  <si>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</si>
  <si>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</si>
  <si>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</si>
  <si>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</si>
  <si>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</si>
  <si>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</si>
  <si>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</si>
  <si>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</si>
  <si>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</si>
  <si>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</si>
  <si>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</si>
  <si>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</si>
  <si>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</si>
  <si>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</si>
  <si>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</si>
  <si>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</si>
  <si>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</si>
  <si>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</si>
  <si>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</si>
  <si>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</si>
  <si>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</si>
  <si>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</si>
  <si>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</si>
  <si>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</si>
  <si>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</si>
  <si>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</si>
  <si>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</si>
  <si>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</si>
  <si>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</si>
  <si>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</si>
  <si>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</si>
  <si>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</si>
  <si>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</si>
  <si>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</si>
  <si>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</si>
  <si>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</si>
  <si>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</si>
  <si>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</si>
  <si>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</si>
  <si>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</si>
  <si>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</si>
  <si>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</si>
  <si>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</si>
  <si>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</si>
  <si>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</si>
  <si>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</si>
  <si>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</si>
  <si>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</si>
  <si>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</si>
  <si>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</si>
  <si>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</si>
  <si>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</si>
  <si>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</si>
  <si>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</si>
  <si>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</si>
  <si>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</si>
  <si>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</si>
  <si>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</si>
  <si>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</si>
  <si>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</si>
  <si>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</si>
  <si>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</si>
  <si>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</si>
  <si>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</si>
  <si>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</si>
  <si>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</si>
  <si>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</si>
  <si>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</si>
  <si>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</si>
  <si>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</si>
  <si>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</si>
  <si>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</si>
  <si>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</si>
  <si>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</si>
  <si>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</si>
  <si>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</si>
  <si>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</si>
  <si>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</si>
  <si>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</si>
  <si>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</si>
  <si>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</si>
  <si>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</si>
  <si>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</si>
  <si>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</si>
  <si>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</si>
  <si>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</si>
  <si>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</si>
  <si>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</si>
  <si>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</si>
  <si>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</si>
  <si>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</si>
  <si>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</si>
  <si>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</si>
  <si>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</si>
  <si>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</si>
  <si>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</si>
  <si>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</si>
  <si>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</si>
  <si>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</si>
  <si>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</si>
  <si>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</si>
  <si>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</si>
  <si>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</si>
  <si>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</si>
  <si>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</si>
  <si>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</si>
  <si>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</si>
  <si>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</si>
  <si>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</si>
  <si>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</si>
  <si>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</si>
  <si>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</si>
  <si>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</si>
  <si>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</si>
  <si>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</si>
  <si>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</si>
  <si>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</si>
  <si>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</si>
  <si>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</si>
  <si>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</si>
  <si>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</si>
  <si>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</si>
  <si>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</si>
  <si>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</si>
  <si>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</si>
  <si>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</si>
  <si>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</si>
  <si>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</si>
  <si>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</si>
  <si>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</si>
  <si>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</si>
  <si>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</si>
  <si>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</si>
  <si>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</si>
  <si>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</si>
  <si>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</si>
  <si>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</si>
  <si>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</si>
  <si>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</si>
  <si>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</si>
  <si>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</si>
  <si>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</si>
  <si>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</si>
  <si>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</si>
  <si>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</si>
  <si>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</si>
  <si>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</si>
  <si>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</si>
  <si>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</si>
  <si>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</si>
  <si>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</si>
  <si>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</si>
  <si>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</si>
  <si>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</si>
  <si>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</si>
  <si>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</si>
  <si>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</si>
  <si>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</si>
  <si>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</si>
  <si>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</si>
  <si>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</si>
  <si>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</si>
  <si>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</si>
  <si>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</si>
  <si>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</si>
  <si>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</si>
  <si>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</si>
  <si>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</si>
  <si>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</si>
  <si>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</si>
  <si>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</si>
  <si>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</si>
  <si>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</si>
  <si>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</si>
  <si>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</si>
  <si>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</si>
  <si>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</si>
  <si>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</si>
  <si>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</si>
  <si>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</si>
  <si>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</si>
  <si>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</si>
  <si>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</si>
  <si>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</si>
  <si>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</si>
  <si>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</si>
  <si>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</si>
  <si>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</si>
  <si>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</si>
  <si>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</si>
  <si>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</si>
  <si>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</si>
  <si>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</si>
  <si>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</si>
  <si>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</si>
  <si>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</si>
  <si>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</si>
  <si>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</si>
  <si>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</si>
  <si>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</si>
  <si>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</si>
  <si>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</si>
  <si>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</si>
  <si>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</si>
  <si>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</si>
  <si>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</si>
  <si>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</si>
  <si>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</si>
  <si>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</si>
  <si>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</si>
  <si>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</si>
  <si>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</si>
  <si>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</si>
  <si>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</si>
  <si>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</si>
  <si>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</si>
  <si>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</si>
  <si>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</si>
  <si>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</si>
  <si>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</si>
  <si>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</si>
  <si>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</si>
  <si>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</si>
  <si>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</si>
  <si>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</si>
  <si>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</si>
  <si>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</si>
  <si>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</si>
  <si>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</si>
  <si>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</si>
  <si>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</si>
  <si>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</si>
  <si>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</si>
  <si>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</si>
  <si>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</si>
  <si>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</si>
  <si>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</si>
  <si>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</si>
  <si>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</si>
  <si>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</si>
  <si>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</si>
  <si>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</si>
  <si>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</si>
  <si>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</si>
  <si>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</si>
  <si>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</si>
  <si>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</si>
  <si>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</si>
  <si>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</si>
  <si>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</si>
  <si>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</si>
  <si>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</si>
  <si>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</si>
  <si>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</si>
  <si>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</si>
  <si>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</si>
  <si>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</si>
  <si>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</si>
  <si>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</si>
  <si>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</si>
  <si>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</si>
  <si>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</si>
  <si>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</si>
  <si>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</si>
  <si>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</si>
  <si>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</si>
  <si>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</si>
  <si>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</si>
  <si>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</si>
  <si>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</si>
  <si>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</si>
  <si>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</si>
  <si>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</si>
  <si>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</si>
  <si>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</si>
  <si>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</si>
  <si>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</si>
  <si>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</si>
  <si>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</si>
  <si>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</si>
  <si>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</si>
  <si>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</si>
  <si>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</si>
  <si>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</si>
  <si>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</si>
  <si>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</si>
  <si>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</si>
  <si>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</si>
  <si>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</si>
  <si>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</si>
  <si>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</si>
  <si>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</si>
  <si>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</si>
  <si>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</si>
  <si>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</si>
  <si>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</si>
  <si>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</si>
  <si>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</si>
  <si>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</si>
  <si>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</si>
  <si>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</si>
  <si>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</si>
  <si>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</si>
  <si>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</si>
  <si>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</si>
  <si>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</si>
  <si>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</si>
  <si>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</si>
  <si>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</si>
  <si>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</si>
  <si>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</si>
  <si>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</si>
  <si>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</si>
  <si>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</si>
  <si>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</si>
  <si>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</si>
  <si>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</si>
  <si>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</si>
  <si>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</si>
  <si>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</si>
  <si>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</si>
  <si>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</si>
  <si>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</si>
  <si>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</si>
  <si>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</si>
  <si>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</si>
  <si>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</si>
  <si>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</si>
  <si>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</si>
  <si>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</si>
  <si>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</si>
  <si>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</si>
  <si>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</si>
  <si>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</si>
  <si>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</si>
  <si>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</si>
  <si>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</si>
  <si>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</si>
  <si>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</si>
  <si>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</si>
  <si>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</si>
  <si>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</si>
  <si>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</si>
  <si>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</si>
  <si>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</si>
  <si>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</si>
  <si>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</si>
  <si>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</si>
  <si>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</si>
  <si>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</si>
  <si>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</si>
  <si>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</si>
  <si>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</si>
  <si>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</si>
  <si>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</si>
  <si>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</si>
  <si>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</si>
  <si>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</si>
  <si>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</si>
  <si>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</si>
  <si>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</si>
  <si>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</si>
  <si>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</si>
  <si>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</si>
  <si>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</si>
  <si>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</si>
  <si>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</si>
  <si>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</si>
  <si>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</si>
  <si>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</si>
  <si>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</si>
  <si>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</si>
  <si>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</si>
  <si>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</si>
  <si>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</si>
  <si>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</si>
  <si>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</si>
  <si>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</si>
  <si>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</si>
  <si>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</si>
  <si>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</si>
  <si>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</si>
  <si>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</si>
  <si>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</si>
  <si>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</si>
  <si>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</si>
  <si>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</si>
  <si>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</si>
  <si>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</si>
  <si>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</si>
  <si>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</si>
  <si>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</si>
  <si>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</si>
  <si>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</si>
  <si>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</si>
  <si>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</si>
  <si>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</si>
  <si>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</si>
  <si>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</si>
  <si>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</si>
  <si>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</si>
  <si>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</si>
  <si>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</si>
  <si>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</si>
  <si>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</si>
  <si>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</si>
  <si>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</si>
  <si>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</si>
  <si>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</si>
  <si>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</si>
  <si>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</si>
  <si>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</si>
  <si>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</si>
  <si>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</si>
  <si>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</si>
  <si>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</si>
  <si>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</si>
  <si>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</si>
  <si>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</si>
  <si>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</si>
  <si>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</si>
  <si>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</si>
  <si>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</si>
  <si>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</si>
  <si>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</si>
  <si>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</si>
  <si>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</si>
  <si>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</si>
  <si>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</si>
  <si>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</si>
  <si>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</si>
  <si>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</si>
  <si>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</si>
  <si>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</si>
  <si>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</si>
  <si>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</si>
  <si>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</si>
  <si>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</si>
  <si>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</si>
  <si>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</si>
  <si>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</si>
  <si>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</si>
  <si>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</si>
  <si>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</si>
  <si>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</si>
  <si>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</si>
  <si>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</si>
  <si>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</si>
  <si>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</si>
  <si>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</si>
  <si>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</si>
  <si>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</si>
  <si>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</si>
  <si>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</si>
  <si>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</si>
  <si>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</si>
  <si>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</si>
  <si>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</si>
  <si>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</si>
  <si>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</si>
  <si>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</si>
  <si>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</si>
  <si>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</si>
  <si>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</si>
  <si>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</si>
  <si>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</si>
  <si>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</si>
  <si>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</si>
  <si>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</si>
  <si>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</si>
  <si>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</si>
  <si>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</si>
  <si>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</si>
  <si>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</si>
  <si>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</si>
  <si>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</si>
  <si>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</si>
  <si>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</si>
  <si>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</si>
  <si>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</si>
  <si>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</si>
  <si>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</si>
  <si>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</si>
  <si>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</si>
  <si>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</si>
  <si>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</si>
  <si>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</si>
  <si>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</si>
  <si>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</si>
  <si>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</si>
  <si>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</si>
  <si>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</si>
  <si>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</si>
  <si>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</si>
  <si>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</si>
  <si>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</si>
  <si>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</si>
  <si>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</si>
  <si>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</si>
  <si>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</si>
  <si>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</si>
  <si>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</si>
  <si>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</si>
  <si>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</si>
  <si>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</si>
  <si>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</si>
  <si>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</si>
  <si>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</si>
  <si>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</si>
  <si>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</si>
  <si>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</si>
  <si>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</si>
  <si>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</si>
  <si>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</si>
  <si>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</si>
  <si>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</si>
  <si>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</si>
  <si>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</si>
  <si>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</si>
  <si>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</si>
  <si>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</si>
  <si>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</si>
  <si>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</si>
  <si>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</si>
  <si>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</si>
  <si>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</si>
  <si>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</si>
  <si>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</si>
  <si>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</si>
  <si>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</si>
  <si>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</si>
  <si>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</si>
  <si>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</si>
  <si>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</si>
  <si>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</si>
  <si>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</si>
  <si>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</si>
  <si>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</si>
  <si>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</si>
  <si>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</si>
  <si>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</si>
  <si>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</si>
  <si>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</si>
  <si>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</si>
  <si>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</si>
  <si>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</si>
  <si>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</si>
  <si>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</si>
  <si>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</si>
  <si>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</si>
  <si>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</si>
  <si>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</si>
  <si>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</si>
  <si>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</si>
  <si>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</si>
  <si>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</si>
  <si>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</si>
  <si>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</si>
  <si>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</si>
  <si>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</si>
  <si>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</si>
  <si>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</si>
  <si>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</si>
  <si>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</si>
  <si>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</si>
  <si>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</si>
  <si>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</si>
  <si>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</si>
  <si>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</si>
  <si>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</si>
  <si>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</si>
  <si>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</si>
  <si>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</si>
  <si>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</si>
  <si>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</si>
  <si>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</si>
  <si>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</si>
  <si>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</si>
  <si>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</si>
  <si>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</si>
  <si>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</si>
  <si>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</si>
  <si>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</si>
  <si>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</si>
  <si>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</si>
  <si>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</si>
  <si>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</si>
  <si>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</si>
  <si>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</si>
  <si>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</si>
  <si>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</si>
  <si>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</si>
  <si>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</si>
  <si>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</si>
  <si>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</si>
  <si>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</si>
  <si>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</si>
  <si>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</si>
  <si>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</si>
  <si>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</si>
  <si>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</si>
  <si>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</si>
  <si>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</si>
  <si>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</si>
  <si>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</si>
  <si>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</si>
  <si>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</si>
  <si>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</si>
  <si>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</si>
  <si>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</si>
  <si>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</si>
  <si>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</si>
  <si>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</si>
  <si>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</si>
  <si>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</si>
  <si>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</si>
  <si>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</si>
  <si>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</si>
  <si>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</si>
  <si>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</si>
  <si>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</si>
  <si>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</si>
  <si>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</si>
  <si>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</si>
  <si>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</si>
  <si>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</si>
  <si>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</si>
  <si>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</si>
  <si>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</si>
  <si>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</si>
  <si>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</si>
  <si>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</si>
  <si>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</si>
  <si>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</si>
  <si>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</si>
  <si>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</si>
  <si>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</si>
  <si>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</si>
  <si>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</si>
  <si>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</si>
  <si>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</si>
  <si>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</si>
  <si>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</si>
  <si>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</si>
  <si>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</si>
  <si>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</si>
  <si>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</si>
  <si>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</si>
  <si>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</si>
  <si>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</si>
  <si>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</si>
  <si>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</si>
  <si>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</si>
  <si>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</si>
  <si>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</si>
  <si>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</si>
  <si>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</si>
  <si>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</si>
  <si>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</si>
  <si>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</si>
  <si>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</si>
  <si>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</si>
  <si>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</si>
  <si>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</si>
  <si>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</si>
  <si>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</si>
  <si>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</si>
  <si>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</si>
  <si>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</si>
  <si>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</si>
  <si>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</si>
  <si>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</si>
  <si>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</si>
  <si>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</si>
  <si>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</si>
  <si>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</si>
  <si>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</si>
  <si>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</si>
  <si>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</si>
  <si>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</si>
  <si>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</si>
  <si>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</si>
  <si>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</si>
  <si>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</si>
  <si>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</si>
  <si>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</si>
  <si>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</si>
  <si>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</si>
  <si>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</si>
  <si>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</si>
  <si>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</si>
  <si>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</si>
  <si>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</si>
  <si>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</si>
  <si>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</si>
  <si>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</si>
  <si>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</si>
  <si>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</si>
  <si>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</si>
  <si>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</si>
  <si>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</si>
  <si>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</si>
  <si>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</si>
  <si>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</si>
  <si>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</si>
  <si>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</si>
  <si>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</si>
  <si>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</si>
  <si>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</si>
  <si>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</si>
  <si>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</si>
  <si>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</si>
  <si>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</si>
  <si>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</si>
  <si>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</si>
  <si>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</si>
  <si>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</si>
  <si>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</si>
  <si>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</si>
  <si>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</si>
  <si>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</si>
  <si>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</si>
  <si>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</si>
  <si>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</si>
  <si>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</si>
  <si>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</si>
  <si>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</si>
  <si>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</si>
  <si>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</si>
  <si>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</si>
  <si>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</si>
  <si>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</si>
  <si>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</si>
  <si>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</si>
  <si>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</si>
  <si>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</si>
  <si>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</si>
  <si>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</si>
  <si>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</si>
  <si>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</si>
  <si>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</si>
  <si>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</si>
  <si>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</si>
  <si>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</si>
  <si>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</si>
  <si>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</si>
  <si>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</si>
  <si>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</si>
  <si>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</si>
  <si>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</si>
  <si>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</si>
  <si>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</si>
  <si>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</si>
  <si>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</si>
  <si>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</si>
  <si>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</si>
  <si>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</si>
  <si>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</si>
  <si>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</si>
  <si>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</si>
  <si>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</si>
  <si>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</si>
  <si>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</si>
  <si>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</si>
  <si>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</si>
  <si>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</si>
  <si>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</si>
  <si>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</si>
  <si>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</si>
  <si>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</si>
  <si>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</si>
  <si>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</si>
  <si>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</si>
  <si>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</si>
  <si>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</si>
  <si>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</si>
  <si>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</si>
  <si>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</si>
  <si>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</si>
  <si>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</si>
  <si>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</si>
  <si>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</si>
  <si>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</si>
  <si>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</si>
  <si>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</si>
  <si>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</si>
  <si>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</si>
  <si>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</si>
  <si>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</si>
  <si>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</si>
  <si>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</si>
  <si>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</si>
  <si>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</si>
  <si>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</si>
  <si>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</si>
  <si>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</si>
  <si>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</si>
  <si>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</si>
  <si>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</si>
  <si>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</si>
  <si>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</si>
  <si>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</si>
  <si>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</si>
  <si>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</si>
  <si>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</si>
  <si>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</si>
  <si>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</si>
  <si>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</si>
  <si>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</si>
  <si>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</si>
  <si>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</si>
  <si>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</si>
  <si>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</si>
  <si>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</si>
  <si>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</si>
  <si>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</si>
  <si>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</si>
  <si>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</si>
  <si>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</si>
  <si>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</si>
  <si>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</si>
  <si>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</si>
  <si>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</si>
  <si>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</si>
  <si>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</si>
  <si>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</si>
  <si>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</si>
  <si>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</si>
  <si>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</si>
  <si>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</si>
  <si>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</si>
  <si>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</si>
  <si>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</si>
  <si>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</si>
  <si>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</si>
  <si>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</si>
  <si>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</si>
  <si>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</si>
  <si>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</si>
  <si>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</si>
  <si>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</si>
  <si>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</si>
  <si>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</si>
  <si>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</si>
  <si>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</si>
  <si>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</si>
  <si>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</si>
  <si>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</si>
  <si>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</si>
  <si>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</si>
  <si>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</si>
  <si>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</si>
  <si>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</si>
  <si>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</si>
  <si>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</si>
  <si>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</si>
  <si>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</si>
  <si>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</si>
  <si>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</si>
  <si>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</si>
  <si>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</si>
  <si>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</si>
  <si>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</si>
  <si>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</si>
  <si>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</si>
  <si>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</si>
  <si>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</si>
  <si>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</si>
  <si>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</si>
  <si>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</si>
  <si>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</si>
  <si>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</si>
  <si>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</si>
  <si>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</si>
  <si>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</si>
  <si>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</si>
  <si>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</si>
  <si>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</si>
  <si>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</si>
  <si>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</si>
  <si>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</si>
  <si>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</si>
  <si>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</si>
  <si>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</si>
  <si>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</si>
  <si>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</si>
  <si>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</si>
  <si>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</si>
  <si>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</si>
  <si>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</si>
  <si>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</si>
  <si>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</si>
  <si>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</si>
  <si>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</si>
  <si>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</si>
  <si>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</si>
  <si>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</si>
  <si>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</si>
  <si>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</si>
  <si>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</si>
  <si>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</si>
  <si>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</si>
  <si>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</si>
  <si>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</si>
  <si>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</si>
  <si>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</si>
  <si>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</si>
  <si>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</si>
  <si>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</si>
  <si>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</si>
  <si>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</si>
  <si>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</si>
  <si>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</si>
  <si>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</si>
  <si>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</si>
  <si>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</si>
  <si>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</si>
  <si>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</si>
  <si>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</si>
  <si>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</si>
  <si>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</si>
  <si>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</si>
  <si>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</si>
  <si>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</si>
  <si>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</si>
  <si>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</si>
  <si>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</si>
  <si>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</si>
  <si>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</si>
  <si>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</si>
  <si>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</si>
  <si>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</si>
  <si>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</si>
  <si>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</si>
  <si>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</si>
  <si>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</si>
  <si>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</si>
  <si>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</si>
  <si>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</si>
  <si>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</si>
  <si>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</si>
  <si>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</si>
  <si>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</si>
  <si>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</si>
  <si>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</si>
  <si>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</si>
  <si>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</si>
  <si>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</si>
  <si>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</si>
  <si>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</si>
  <si>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</si>
  <si>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</si>
  <si>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</si>
  <si>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</si>
  <si>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</si>
  <si>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</si>
  <si>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</si>
  <si>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</si>
  <si>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</si>
  <si>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</si>
  <si>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</si>
  <si>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</si>
  <si>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</si>
  <si>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</si>
  <si>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</si>
  <si>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</si>
  <si>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</si>
  <si>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</si>
  <si>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</si>
  <si>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</si>
  <si>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</si>
  <si>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</si>
  <si>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</si>
  <si>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</si>
  <si>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</si>
  <si>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</si>
  <si>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</si>
  <si>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</si>
  <si>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</si>
  <si>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</si>
  <si>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</si>
  <si>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</si>
  <si>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</si>
  <si>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</si>
  <si>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</si>
  <si>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</si>
  <si>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</si>
  <si>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</si>
  <si>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</si>
  <si>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</si>
  <si>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</si>
  <si>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</si>
  <si>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</si>
  <si>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</si>
  <si>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</si>
  <si>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</si>
  <si>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</si>
  <si>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</si>
  <si>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</si>
  <si>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</si>
  <si>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</si>
  <si>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</si>
  <si>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</si>
  <si>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</si>
  <si>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</si>
  <si>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</si>
  <si>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</si>
  <si>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</si>
  <si>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</si>
  <si>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</si>
  <si>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</si>
  <si>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</si>
  <si>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</si>
  <si>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</si>
  <si>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</si>
  <si>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</si>
  <si>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</si>
  <si>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</si>
  <si>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</si>
  <si>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</si>
  <si>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</si>
  <si>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</si>
  <si>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</si>
  <si>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</si>
  <si>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</si>
  <si>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</si>
  <si>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</si>
  <si>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</si>
  <si>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</si>
  <si>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</si>
  <si>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</si>
  <si>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</si>
  <si>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</si>
  <si>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</si>
  <si>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</si>
  <si>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</si>
  <si>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</si>
  <si>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</si>
  <si>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</si>
  <si>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</si>
  <si>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</si>
  <si>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</si>
  <si>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</si>
  <si>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</si>
  <si>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</si>
  <si>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</si>
  <si>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</si>
  <si>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</si>
  <si>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</si>
  <si>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</si>
  <si>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</si>
  <si>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</si>
  <si>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</si>
  <si>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</si>
  <si>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</si>
  <si>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</si>
  <si>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</si>
  <si>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</si>
  <si>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</si>
  <si>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</si>
  <si>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</si>
  <si>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</si>
  <si>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</si>
  <si>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</si>
  <si>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</si>
  <si>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</si>
  <si>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</si>
  <si>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</si>
  <si>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</si>
  <si>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</si>
  <si>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</si>
  <si>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</si>
  <si>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</si>
  <si>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</si>
  <si>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</si>
  <si>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</si>
  <si>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</si>
  <si>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</si>
  <si>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</si>
  <si>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</si>
  <si>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</si>
  <si>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</si>
  <si>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</si>
  <si>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</si>
  <si>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</si>
  <si>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</si>
  <si>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</si>
  <si>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</si>
  <si>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</si>
  <si>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</si>
  <si>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</si>
  <si>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</si>
  <si>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</si>
  <si>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</si>
  <si>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</si>
  <si>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</si>
  <si>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</si>
  <si>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</si>
  <si>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</si>
  <si>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</si>
  <si>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</si>
  <si>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</si>
  <si>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</si>
  <si>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</si>
  <si>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</si>
  <si>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</si>
  <si>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</si>
  <si>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</si>
  <si>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</si>
  <si>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</si>
  <si>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</si>
  <si>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</si>
  <si>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</si>
  <si>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</si>
  <si>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</si>
  <si>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</si>
  <si>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</si>
  <si>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</si>
  <si>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</si>
  <si>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</si>
  <si>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</si>
  <si>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</si>
  <si>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</si>
  <si>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</si>
  <si>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</si>
  <si>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</si>
  <si>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</si>
  <si>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</si>
  <si>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</si>
  <si>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</si>
  <si>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</si>
  <si>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</si>
  <si>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</si>
  <si>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</si>
  <si>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</si>
  <si>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</si>
  <si>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</si>
  <si>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</si>
  <si>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</si>
  <si>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</si>
  <si>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</si>
  <si>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</si>
  <si>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</si>
  <si>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</si>
  <si>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</si>
  <si>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</si>
  <si>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</si>
  <si>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</si>
  <si>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</si>
  <si>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</si>
  <si>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</si>
  <si>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</si>
  <si>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</si>
  <si>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</si>
  <si>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</si>
  <si>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</si>
  <si>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</si>
  <si>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</si>
  <si>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</si>
  <si>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</si>
  <si>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</si>
  <si>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</si>
  <si>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</si>
  <si>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</si>
  <si>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</si>
  <si>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</si>
  <si>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</si>
  <si>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</si>
  <si>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</si>
  <si>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</si>
  <si>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</si>
  <si>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</si>
  <si>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</si>
  <si>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</si>
  <si>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</si>
  <si>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</si>
  <si>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</si>
  <si>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</si>
  <si>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</si>
  <si>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</si>
  <si>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</si>
  <si>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</si>
  <si>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</si>
  <si>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</si>
  <si>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</si>
  <si>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</si>
  <si>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</si>
  <si>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</si>
  <si>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</si>
  <si>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</si>
  <si>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</si>
  <si>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</si>
  <si>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</si>
  <si>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</si>
  <si>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</si>
  <si>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</si>
  <si>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</si>
  <si>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</si>
  <si>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</si>
  <si>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</si>
  <si>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</si>
  <si>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</si>
  <si>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</si>
  <si>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</si>
  <si>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</si>
  <si>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</si>
  <si>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</si>
  <si>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</si>
  <si>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</si>
  <si>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</si>
  <si>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</si>
  <si>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</si>
  <si>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</si>
  <si>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</si>
  <si>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</si>
  <si>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</si>
  <si>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</si>
  <si>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</si>
  <si>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</si>
  <si>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</si>
  <si>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</si>
  <si>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</si>
  <si>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</si>
  <si>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</si>
  <si>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</si>
  <si>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</si>
  <si>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</si>
  <si>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</si>
  <si>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</si>
  <si>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</si>
  <si>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</si>
  <si>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</si>
  <si>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</si>
  <si>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</si>
  <si>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</si>
  <si>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</si>
  <si>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</si>
  <si>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</si>
  <si>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</si>
  <si>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</si>
  <si>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</si>
  <si>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</si>
  <si>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</si>
  <si>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</si>
  <si>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</si>
  <si>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</si>
  <si>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</si>
  <si>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</si>
  <si>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</si>
  <si>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</si>
  <si>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</si>
  <si>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</si>
  <si>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</si>
  <si>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</si>
  <si>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</si>
  <si>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</si>
  <si>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</si>
  <si>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</si>
  <si>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</si>
  <si>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</si>
  <si>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</si>
  <si>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</si>
  <si>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</si>
  <si>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</si>
  <si>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</si>
  <si>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</si>
  <si>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</si>
  <si>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</si>
  <si>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</si>
  <si>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</si>
  <si>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</si>
  <si>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</si>
  <si>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</si>
  <si>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</si>
  <si>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</si>
  <si>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</si>
  <si>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</si>
  <si>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</si>
  <si>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</si>
  <si>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</si>
  <si>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</si>
  <si>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</si>
  <si>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</si>
  <si>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</si>
  <si>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</si>
  <si>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</si>
  <si>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</si>
  <si>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</si>
  <si>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</si>
  <si>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</si>
  <si>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</si>
  <si>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</si>
  <si>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</si>
  <si>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</si>
  <si>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</si>
  <si>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</si>
  <si>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</si>
  <si>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</si>
  <si>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</si>
  <si>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</si>
  <si>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</si>
  <si>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</si>
  <si>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</si>
  <si>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</si>
  <si>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</si>
  <si>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</si>
  <si>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</si>
  <si>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</si>
  <si>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</si>
  <si>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</si>
  <si>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</si>
  <si>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</si>
  <si>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</si>
  <si>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</si>
  <si>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</si>
  <si>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</si>
  <si>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</si>
  <si>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</si>
  <si>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</si>
  <si>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</si>
  <si>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</si>
  <si>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</si>
  <si>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</si>
  <si>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</si>
  <si>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</si>
  <si>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</si>
  <si>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</si>
  <si>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</si>
  <si>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</si>
  <si>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</si>
  <si>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</si>
  <si>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</si>
  <si>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</si>
  <si>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</si>
  <si>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</si>
  <si>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</si>
  <si>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</si>
  <si>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</si>
  <si>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</si>
  <si>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</si>
  <si>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</si>
  <si>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</si>
  <si>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</si>
  <si>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</si>
  <si>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</si>
  <si>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</si>
  <si>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</si>
  <si>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</si>
  <si>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</si>
  <si>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</si>
  <si>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</si>
  <si>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</si>
  <si>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</si>
  <si>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</si>
  <si>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</si>
  <si>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</si>
  <si>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</si>
  <si>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</si>
  <si>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</si>
  <si>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</si>
  <si>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</si>
  <si>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</si>
  <si>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</si>
  <si>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</si>
  <si>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</si>
  <si>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</si>
  <si>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</si>
  <si>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</si>
  <si>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</si>
  <si>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</si>
  <si>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</si>
  <si>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</si>
  <si>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</si>
  <si>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</si>
  <si>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</si>
  <si>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</si>
  <si>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</si>
  <si>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</si>
  <si>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</si>
  <si>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</si>
  <si>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</si>
  <si>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</si>
  <si>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</si>
  <si>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</si>
  <si>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</si>
  <si>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</si>
  <si>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</si>
  <si>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</si>
  <si>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</si>
  <si>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</si>
  <si>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</si>
  <si>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</si>
  <si>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</si>
  <si>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</si>
  <si>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</si>
  <si>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</si>
  <si>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</si>
  <si>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</si>
  <si>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</si>
  <si>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</si>
  <si>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</si>
  <si>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</si>
  <si>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</si>
  <si>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</si>
  <si>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</si>
  <si>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</si>
  <si>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</si>
  <si>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</si>
  <si>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</si>
  <si>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</si>
  <si>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</si>
  <si>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</si>
  <si>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</si>
  <si>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</si>
  <si>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</si>
  <si>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</si>
  <si>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</si>
  <si>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</si>
  <si>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</si>
  <si>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</si>
  <si>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</si>
  <si>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</si>
  <si>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</si>
  <si>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</si>
  <si>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</si>
  <si>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</si>
  <si>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</si>
  <si>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</si>
  <si>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</si>
  <si>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</si>
  <si>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</si>
  <si>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</si>
  <si>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</si>
  <si>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</si>
  <si>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</si>
  <si>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</si>
  <si>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</si>
  <si>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</si>
  <si>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</si>
  <si>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</si>
  <si>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</si>
  <si>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</si>
  <si>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</si>
  <si>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</si>
  <si>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</si>
  <si>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</si>
  <si>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</si>
  <si>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</si>
  <si>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</si>
  <si>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</si>
  <si>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</si>
  <si>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</si>
  <si>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</si>
  <si>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</si>
  <si>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</si>
  <si>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</si>
  <si>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</si>
  <si>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</si>
  <si>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</si>
  <si>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</si>
  <si>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</si>
  <si>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</si>
  <si>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</si>
  <si>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</si>
  <si>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</si>
  <si>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</si>
  <si>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</si>
  <si>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</si>
  <si>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</si>
  <si>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</si>
  <si>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</si>
  <si>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</si>
  <si>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</si>
  <si>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</si>
  <si>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</si>
  <si>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</si>
  <si>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</si>
  <si>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</si>
  <si>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</si>
  <si>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</si>
  <si>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</si>
  <si>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</si>
  <si>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</si>
  <si>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</si>
  <si>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</si>
  <si>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</si>
  <si>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</si>
  <si>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</si>
  <si>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</si>
  <si>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</si>
  <si>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</si>
  <si>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</si>
  <si>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</si>
  <si>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</si>
  <si>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</si>
  <si>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</si>
  <si>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</si>
  <si>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</si>
  <si>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</si>
  <si>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</si>
  <si>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</si>
  <si>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</si>
  <si>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</si>
  <si>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</si>
  <si>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</si>
  <si>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</si>
  <si>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</si>
  <si>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</si>
  <si>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</si>
  <si>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</si>
  <si>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</si>
  <si>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</si>
  <si>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</si>
  <si>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</si>
  <si>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</si>
  <si>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</si>
  <si>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</si>
  <si>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</si>
  <si>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</si>
  <si>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</si>
  <si>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</si>
  <si>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</si>
  <si>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</si>
  <si>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</si>
  <si>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</si>
  <si>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</si>
  <si>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</si>
  <si>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</si>
  <si>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</si>
  <si>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</si>
  <si>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</si>
  <si>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</si>
  <si>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</si>
  <si>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</si>
  <si>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</si>
  <si>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</si>
  <si>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</si>
  <si>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</si>
  <si>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</si>
  <si>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</si>
  <si>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</si>
  <si>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</si>
  <si>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</si>
  <si>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</si>
  <si>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</si>
  <si>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</si>
  <si>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</si>
  <si>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</si>
  <si>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</si>
  <si>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</si>
  <si>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</si>
  <si>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</si>
  <si>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</si>
  <si>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</si>
  <si>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</si>
  <si>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</si>
  <si>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</si>
  <si>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</si>
  <si>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</si>
  <si>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</si>
  <si>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</si>
  <si>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</si>
  <si>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</si>
  <si>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</si>
  <si>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</si>
  <si>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</si>
  <si>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</si>
  <si>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</si>
  <si>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</si>
  <si>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</si>
  <si>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</si>
  <si>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</si>
  <si>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</si>
  <si>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</si>
  <si>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</si>
  <si>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</si>
  <si>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</si>
  <si>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</si>
  <si>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</si>
  <si>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</si>
  <si>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</si>
  <si>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</si>
  <si>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</si>
  <si>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</si>
  <si>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</si>
  <si>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</si>
  <si>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</si>
  <si>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</si>
  <si>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</si>
  <si>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</si>
  <si>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</si>
  <si>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</si>
  <si>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</si>
  <si>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</si>
  <si>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</si>
  <si>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</si>
  <si>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</si>
  <si>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</si>
  <si>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</si>
  <si>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</si>
  <si>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</si>
  <si>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</si>
  <si>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</si>
  <si>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</si>
  <si>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</si>
  <si>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</si>
  <si>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</si>
  <si>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</si>
  <si>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</si>
  <si>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</si>
  <si>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</si>
  <si>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</si>
  <si>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</si>
  <si>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</si>
  <si>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</si>
  <si>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</si>
  <si>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</si>
  <si>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</si>
  <si>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</si>
  <si>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</si>
  <si>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</si>
  <si>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</si>
  <si>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</si>
  <si>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</si>
  <si>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</si>
  <si>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</si>
  <si>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</si>
  <si>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</si>
  <si>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</si>
  <si>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</si>
  <si>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</si>
  <si>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</si>
  <si>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</si>
  <si>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</si>
  <si>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</si>
  <si>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</si>
  <si>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</si>
  <si>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</si>
  <si>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</si>
  <si>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</si>
  <si>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</si>
  <si>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</si>
  <si>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</si>
  <si>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</si>
  <si>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</si>
  <si>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</si>
  <si>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</si>
  <si>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</si>
  <si>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</si>
  <si>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</si>
  <si>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</si>
  <si>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</si>
  <si>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</si>
  <si>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</si>
  <si>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</si>
  <si>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</si>
  <si>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</si>
  <si>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</si>
  <si>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</si>
  <si>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</si>
  <si>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</si>
  <si>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</si>
  <si>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</si>
  <si>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</si>
  <si>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</si>
  <si>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</si>
  <si>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</si>
  <si>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</si>
  <si>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</si>
  <si>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</si>
  <si>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</si>
  <si>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</si>
  <si>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</si>
  <si>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</si>
  <si>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</si>
  <si>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</si>
  <si>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</si>
  <si>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</si>
  <si>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</si>
  <si>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</si>
  <si>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</si>
  <si>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</si>
  <si>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</si>
  <si>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</si>
  <si>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</si>
  <si>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</si>
  <si>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</si>
  <si>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</si>
  <si>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</si>
  <si>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</si>
  <si>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</si>
  <si>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</si>
  <si>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</si>
  <si>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</si>
  <si>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</si>
  <si>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</si>
  <si>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</si>
  <si>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</si>
  <si>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</si>
  <si>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</si>
  <si>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</si>
  <si>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</si>
  <si>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</si>
  <si>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</si>
  <si>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</si>
  <si>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</si>
  <si>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</si>
  <si>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</si>
  <si>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</si>
  <si>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</si>
  <si>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</si>
  <si>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</si>
  <si>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</si>
  <si>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</si>
  <si>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</si>
  <si>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</si>
  <si>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</si>
  <si>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</si>
  <si>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</si>
  <si>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</si>
  <si>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</si>
  <si>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</si>
  <si>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</si>
  <si>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</si>
  <si>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</si>
  <si>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</si>
  <si>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</si>
  <si>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</si>
  <si>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</si>
  <si>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</si>
  <si>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</si>
  <si>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</si>
  <si>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</si>
  <si>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</si>
  <si>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</si>
  <si>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</si>
  <si>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</si>
  <si>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</si>
  <si>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</si>
  <si>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</si>
  <si>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</si>
  <si>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</si>
  <si>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</si>
  <si>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</si>
  <si>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</si>
  <si>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</si>
  <si>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</si>
  <si>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</si>
  <si>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</si>
  <si>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</si>
  <si>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</si>
  <si>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</si>
  <si>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</si>
  <si>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</si>
  <si>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</si>
  <si>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</si>
  <si>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</si>
  <si>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</si>
  <si>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</si>
  <si>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</si>
  <si>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</si>
  <si>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</si>
  <si>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</si>
  <si>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</si>
  <si>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</si>
  <si>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</si>
  <si>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</si>
  <si>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</si>
  <si>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</si>
  <si>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</si>
  <si>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</si>
  <si>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</si>
  <si>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</si>
  <si>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</si>
  <si>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</si>
  <si>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</si>
  <si>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</si>
  <si>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</si>
  <si>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</si>
  <si>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</si>
  <si>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</si>
  <si>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</si>
  <si>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</si>
  <si>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</si>
  <si>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</si>
  <si>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</si>
  <si>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</si>
  <si>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</si>
  <si>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</si>
  <si>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</si>
  <si>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</si>
  <si>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</si>
  <si>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</si>
  <si>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</si>
  <si>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</si>
  <si>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</si>
  <si>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</si>
  <si>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</si>
  <si>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</si>
  <si>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</si>
  <si>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</si>
  <si>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</si>
  <si>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</si>
  <si>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</si>
  <si>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</si>
  <si>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</si>
  <si>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</si>
  <si>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</si>
  <si>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</si>
  <si>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</si>
  <si>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</si>
  <si>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</si>
  <si>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</si>
  <si>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</si>
  <si>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</si>
  <si>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</si>
  <si>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</si>
  <si>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</si>
  <si>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</si>
  <si>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</si>
  <si>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</si>
  <si>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</si>
  <si>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</si>
  <si>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</si>
  <si>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</si>
  <si>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</si>
  <si>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</si>
  <si>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</si>
  <si>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</si>
  <si>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</si>
  <si>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</si>
  <si>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</si>
  <si>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</si>
  <si>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</si>
  <si>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</si>
  <si>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</si>
  <si>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</si>
  <si>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</si>
  <si>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</si>
  <si>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</si>
  <si>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</si>
  <si>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</si>
  <si>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</si>
  <si>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</si>
  <si>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</si>
  <si>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</si>
  <si>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</si>
  <si>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</si>
  <si>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</si>
  <si>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</si>
  <si>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</si>
  <si>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</si>
  <si>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</si>
  <si>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</si>
  <si>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</si>
  <si>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</si>
  <si>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</si>
  <si>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</si>
  <si>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</si>
  <si>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</si>
  <si>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</si>
  <si>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</si>
  <si>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</si>
  <si>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</si>
  <si>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</si>
  <si>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</si>
  <si>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</si>
  <si>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</si>
  <si>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</si>
  <si>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</si>
  <si>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</si>
  <si>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</si>
  <si>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</si>
  <si>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</si>
  <si>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</si>
  <si>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</si>
  <si>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</si>
  <si>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</si>
  <si>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</si>
  <si>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</si>
  <si>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</si>
  <si>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</si>
  <si>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</si>
  <si>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</si>
  <si>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</si>
  <si>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</si>
  <si>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</si>
  <si>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</si>
  <si>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</si>
  <si>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</si>
  <si>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</si>
  <si>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</si>
  <si>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</si>
  <si>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</si>
  <si>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</si>
  <si>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</si>
  <si>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</si>
  <si>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</si>
  <si>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</si>
  <si>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</si>
  <si>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</si>
  <si>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</si>
  <si>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</si>
  <si>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</si>
  <si>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</si>
  <si>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</si>
  <si>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</si>
  <si>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</si>
  <si>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</si>
  <si>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</si>
  <si>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</si>
  <si>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</si>
  <si>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</si>
  <si>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</si>
  <si>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</si>
  <si>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</si>
  <si>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</si>
  <si>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</si>
  <si>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</si>
  <si>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</si>
  <si>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</si>
  <si>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</si>
  <si>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</si>
  <si>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</si>
  <si>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</si>
  <si>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</si>
  <si>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</si>
  <si>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</si>
  <si>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</si>
  <si>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</si>
  <si>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</si>
  <si>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</si>
  <si>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</si>
  <si>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</si>
  <si>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</si>
  <si>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</si>
  <si>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</si>
  <si>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</si>
  <si>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</si>
  <si>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</si>
  <si>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</si>
  <si>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</si>
  <si>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</si>
  <si>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</si>
  <si>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</si>
  <si>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</si>
  <si>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</si>
  <si>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</si>
  <si>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</si>
  <si>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</si>
  <si>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</si>
  <si>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</si>
  <si>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</si>
  <si>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</si>
  <si>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</si>
  <si>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</si>
  <si>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</si>
  <si>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</si>
  <si>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</si>
  <si>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</si>
  <si>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</si>
  <si>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</si>
  <si>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</si>
  <si>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</si>
  <si>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</si>
  <si>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</si>
  <si>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</si>
  <si>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</si>
  <si>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</si>
  <si>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</si>
  <si>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</si>
  <si>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</si>
  <si>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</si>
  <si>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</si>
  <si>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</si>
  <si>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</si>
  <si>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</si>
  <si>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</si>
  <si>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</si>
  <si>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</si>
  <si>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</si>
  <si>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</si>
  <si>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</si>
  <si>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</si>
  <si>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</si>
  <si>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</si>
  <si>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</si>
  <si>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</si>
  <si>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</si>
  <si>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</si>
  <si>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</si>
  <si>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</si>
  <si>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</si>
  <si>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</si>
  <si>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</si>
  <si>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</si>
  <si>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</si>
  <si>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</si>
  <si>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</si>
  <si>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</si>
  <si>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</si>
  <si>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</si>
  <si>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</si>
  <si>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</si>
  <si>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</si>
  <si>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</si>
  <si>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</si>
  <si>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</si>
  <si>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</si>
  <si>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</si>
  <si>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</si>
  <si>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</si>
  <si>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</si>
  <si>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</si>
  <si>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</si>
  <si>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</si>
  <si>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</si>
  <si>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</si>
  <si>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</si>
  <si>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</si>
  <si>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</si>
  <si>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</si>
  <si>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</si>
  <si>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</si>
  <si>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</si>
  <si>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</si>
  <si>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</si>
  <si>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</si>
  <si>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</si>
  <si>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</si>
  <si>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</si>
  <si>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</si>
  <si>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</si>
  <si>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</si>
  <si>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</si>
  <si>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</si>
  <si>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</si>
  <si>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</si>
  <si>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</si>
  <si>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</si>
  <si>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</si>
  <si>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</si>
  <si>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</si>
  <si>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</si>
  <si>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</si>
  <si>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</si>
  <si>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</si>
  <si>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</si>
  <si>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</si>
  <si>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</si>
  <si>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</si>
  <si>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</si>
  <si>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</si>
  <si>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</si>
  <si>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</si>
  <si>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</si>
  <si>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</si>
  <si>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</si>
  <si>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</si>
  <si>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</si>
  <si>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</si>
  <si>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</si>
  <si>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</si>
  <si>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</si>
  <si>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</si>
  <si>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</si>
  <si>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</si>
  <si>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</si>
  <si>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</si>
  <si>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</si>
  <si>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</si>
  <si>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</si>
  <si>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</si>
  <si>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</si>
  <si>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</si>
  <si>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</si>
  <si>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</si>
  <si>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</si>
  <si>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</si>
  <si>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</si>
  <si>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</si>
  <si>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</si>
  <si>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</si>
  <si>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</si>
  <si>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</si>
  <si>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</si>
  <si>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</si>
  <si>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</si>
  <si>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</si>
  <si>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</si>
  <si>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</si>
  <si>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</si>
  <si>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</si>
  <si>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</si>
  <si>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</si>
  <si>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</si>
  <si>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</si>
  <si>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</si>
  <si>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</si>
  <si>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</si>
  <si>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</si>
  <si>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</si>
  <si>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</si>
  <si>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</si>
  <si>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</si>
  <si>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</si>
  <si>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</si>
  <si>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</si>
  <si>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</si>
  <si>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</si>
  <si>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</si>
  <si>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</si>
  <si>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</si>
  <si>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</si>
  <si>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</si>
  <si>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</si>
  <si>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</si>
  <si>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</si>
  <si>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</si>
  <si>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</si>
  <si>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</si>
  <si>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</si>
  <si>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</si>
  <si>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</si>
  <si>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</si>
  <si>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</si>
  <si>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</si>
  <si>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</si>
  <si>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</si>
  <si>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</si>
  <si>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</si>
  <si>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</si>
  <si>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</si>
  <si>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</si>
  <si>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</si>
  <si>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</si>
  <si>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</si>
  <si>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</si>
  <si>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</si>
  <si>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</si>
  <si>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</si>
  <si>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</si>
  <si>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</si>
  <si>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</si>
  <si>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</si>
  <si>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</si>
  <si>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</si>
  <si>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</si>
  <si>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</si>
  <si>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</si>
  <si>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</si>
  <si>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</si>
  <si>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</si>
  <si>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</si>
  <si>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</si>
  <si>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</si>
  <si>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</si>
  <si>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</si>
  <si>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</si>
  <si>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</si>
  <si>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</si>
  <si>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</si>
  <si>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</si>
  <si>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</si>
  <si>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</si>
  <si>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</si>
  <si>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</si>
  <si>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</si>
  <si>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</si>
  <si>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</si>
  <si>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</si>
  <si>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</si>
  <si>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</si>
  <si>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</si>
  <si>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</si>
  <si>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</si>
  <si>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</si>
  <si>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</si>
  <si>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</si>
  <si>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</si>
  <si>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</si>
  <si>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</si>
  <si>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</si>
  <si>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</si>
  <si>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</si>
  <si>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</si>
  <si>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</si>
  <si>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</si>
  <si>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</si>
  <si>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</si>
  <si>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</si>
  <si>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</si>
  <si>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</si>
  <si>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</si>
  <si>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</si>
  <si>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</si>
  <si>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</si>
  <si>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</si>
  <si>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</si>
  <si>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</si>
  <si>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</si>
  <si>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</si>
  <si>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</si>
  <si>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</si>
  <si>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</si>
  <si>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</si>
  <si>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</si>
  <si>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</si>
  <si>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</si>
  <si>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</si>
  <si>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</si>
  <si>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</si>
  <si>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</si>
  <si>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</si>
  <si>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</si>
  <si>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</si>
  <si>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</si>
  <si>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</si>
  <si>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</si>
  <si>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</si>
  <si>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</si>
  <si>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</si>
  <si>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</si>
  <si>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</si>
  <si>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</si>
  <si>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</si>
  <si>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</si>
  <si>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</si>
  <si>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</si>
  <si>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</si>
  <si>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</si>
  <si>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</si>
  <si>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</si>
  <si>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</si>
  <si>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</si>
  <si>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</si>
  <si>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</si>
  <si>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</si>
  <si>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</si>
  <si>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</si>
  <si>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</si>
  <si>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</si>
  <si>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</si>
  <si>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</si>
  <si>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</si>
  <si>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</si>
  <si>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</si>
  <si>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</si>
  <si>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</si>
  <si>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</si>
  <si>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</si>
  <si>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</si>
  <si>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</si>
  <si>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</si>
  <si>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</si>
  <si>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</si>
  <si>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</si>
  <si>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</si>
  <si>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</si>
  <si>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</si>
  <si>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</si>
  <si>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</si>
  <si>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</si>
  <si>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</si>
  <si>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</si>
  <si>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</si>
  <si>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</si>
  <si>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</si>
  <si>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</si>
  <si>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</si>
  <si>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</si>
  <si>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</si>
  <si>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</si>
  <si>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</si>
  <si>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</si>
  <si>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</si>
  <si>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</si>
  <si>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</si>
  <si>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</si>
  <si>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</si>
  <si>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</si>
  <si>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</si>
  <si>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</si>
  <si>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</si>
  <si>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</si>
  <si>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</si>
  <si>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</si>
  <si>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</si>
  <si>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</si>
  <si>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</si>
  <si>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</si>
  <si>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</si>
  <si>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</si>
  <si>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</si>
  <si>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</si>
  <si>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</si>
  <si>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</si>
  <si>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</si>
  <si>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</si>
  <si>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</si>
  <si>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</si>
  <si>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</si>
  <si>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</si>
  <si>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</si>
  <si>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</si>
  <si>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</si>
  <si>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</si>
  <si>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</si>
  <si>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</si>
  <si>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</si>
  <si>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</si>
  <si>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</si>
  <si>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</si>
  <si>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</si>
  <si>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</si>
  <si>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</si>
  <si>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</si>
  <si>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</si>
  <si>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</si>
  <si>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</si>
  <si>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</si>
  <si>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</si>
  <si>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</si>
  <si>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</si>
  <si>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</si>
  <si>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</si>
  <si>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</si>
  <si>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</si>
  <si>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</si>
  <si>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</si>
  <si>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</si>
  <si>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</si>
  <si>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</si>
  <si>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</si>
  <si>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</si>
  <si>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</si>
  <si>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</si>
  <si>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</si>
  <si>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</si>
  <si>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</si>
  <si>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</si>
  <si>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</si>
  <si>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</si>
  <si>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</si>
  <si>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</si>
  <si>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</si>
  <si>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</si>
  <si>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</si>
  <si>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</si>
  <si>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</si>
  <si>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</si>
  <si>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</si>
  <si>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</si>
  <si>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</si>
  <si>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</si>
  <si>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</si>
  <si>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</si>
  <si>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</si>
  <si>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</si>
  <si>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</si>
  <si>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</si>
  <si>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</si>
  <si>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</si>
  <si>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</si>
  <si>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</si>
  <si>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</si>
  <si>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</si>
  <si>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</si>
  <si>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</si>
  <si>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</si>
  <si>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</si>
  <si>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</si>
  <si>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</si>
  <si>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</si>
  <si>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</si>
  <si>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</si>
  <si>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</si>
  <si>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</si>
  <si>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</si>
  <si>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</si>
  <si>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</si>
  <si>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</si>
  <si>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</si>
  <si>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</si>
  <si>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</si>
  <si>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</si>
  <si>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</si>
  <si>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</si>
  <si>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</si>
  <si>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</si>
  <si>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</si>
  <si>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</si>
  <si>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</si>
  <si>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</si>
  <si>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</si>
  <si>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</si>
  <si>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</si>
  <si>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</si>
  <si>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</si>
  <si>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</si>
  <si>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</si>
  <si>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</si>
  <si>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</si>
  <si>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</si>
  <si>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</si>
  <si>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</si>
  <si>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</si>
  <si>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</si>
  <si>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</si>
  <si>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</si>
  <si>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</si>
  <si>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</si>
  <si>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</si>
  <si>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</si>
  <si>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</si>
  <si>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</si>
  <si>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</si>
  <si>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</si>
  <si>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</si>
  <si>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</si>
  <si>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</si>
  <si>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</si>
  <si>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</si>
  <si>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</si>
  <si>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</si>
  <si>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</si>
  <si>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</si>
  <si>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</si>
  <si>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</si>
  <si>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</si>
  <si>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</si>
  <si>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</si>
  <si>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</si>
  <si>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</si>
  <si>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</si>
  <si>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</si>
  <si>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</si>
  <si>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</si>
  <si>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</si>
  <si>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</si>
  <si>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</si>
  <si>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</si>
  <si>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</si>
  <si>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</si>
  <si>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</si>
  <si>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</si>
  <si>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</si>
  <si>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</si>
  <si>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</si>
  <si>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</si>
  <si>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</si>
  <si>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</si>
  <si>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</si>
  <si>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</si>
  <si>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</si>
  <si>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</si>
  <si>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</si>
  <si>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</si>
  <si>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</si>
  <si>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</si>
  <si>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</si>
  <si>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</si>
  <si>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</si>
  <si>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</si>
  <si>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</si>
  <si>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</si>
  <si>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</si>
  <si>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</si>
  <si>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</si>
  <si>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</si>
  <si>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</si>
  <si>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</si>
  <si>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</si>
  <si>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</si>
  <si>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</si>
  <si>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</si>
  <si>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</si>
  <si>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</si>
  <si>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</si>
  <si>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</si>
  <si>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</si>
  <si>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</si>
  <si>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</si>
  <si>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</si>
  <si>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</si>
  <si>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</si>
  <si>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</si>
  <si>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</si>
  <si>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</si>
  <si>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</si>
  <si>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</si>
  <si>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</si>
  <si>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</si>
  <si>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</si>
  <si>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</si>
  <si>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</si>
  <si>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</si>
  <si>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</si>
  <si>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</si>
  <si>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</si>
  <si>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</si>
  <si>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</si>
  <si>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</si>
  <si>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</si>
  <si>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</si>
  <si>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</si>
  <si>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</si>
  <si>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</si>
  <si>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</si>
  <si>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</si>
  <si>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</si>
  <si>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</si>
  <si>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</si>
  <si>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</si>
  <si>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</si>
  <si>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</si>
  <si>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</si>
  <si>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</si>
  <si>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</si>
  <si>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</si>
  <si>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</si>
  <si>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</si>
  <si>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</si>
  <si>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</si>
  <si>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</si>
  <si>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</si>
  <si>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</si>
  <si>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</si>
  <si>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</si>
  <si>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</si>
  <si>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</si>
  <si>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</si>
  <si>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</si>
  <si>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</si>
  <si>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</si>
  <si>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</si>
  <si>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</si>
  <si>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</si>
  <si>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</si>
  <si>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</si>
  <si>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</si>
  <si>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</si>
  <si>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</si>
  <si>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</si>
  <si>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</si>
  <si>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</si>
  <si>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</si>
  <si>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</si>
  <si>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</si>
  <si>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</si>
  <si>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</si>
  <si>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</si>
  <si>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</si>
  <si>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</si>
  <si>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</si>
  <si>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</si>
  <si>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</si>
  <si>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</si>
  <si>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</si>
  <si>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</si>
  <si>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</si>
  <si>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</si>
  <si>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</si>
  <si>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</si>
  <si>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</si>
  <si>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</si>
  <si>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</si>
  <si>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</si>
  <si>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</si>
  <si>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</si>
  <si>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</si>
  <si>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</si>
  <si>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</si>
  <si>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</si>
  <si>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</si>
  <si>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</si>
  <si>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</si>
  <si>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</si>
  <si>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</si>
  <si>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</si>
  <si>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</si>
  <si>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</si>
  <si>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</si>
  <si>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</si>
  <si>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</si>
  <si>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</si>
  <si>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</si>
  <si>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</si>
  <si>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</si>
  <si>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</si>
  <si>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</si>
  <si>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</si>
  <si>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</si>
  <si>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</si>
  <si>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</si>
  <si>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</si>
  <si>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</si>
  <si>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</si>
  <si>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</si>
  <si>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</si>
  <si>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</si>
  <si>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</si>
  <si>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</si>
  <si>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</si>
  <si>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</si>
  <si>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</si>
  <si>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</si>
  <si>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</si>
  <si>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</si>
  <si>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</si>
  <si>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</si>
  <si>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</si>
  <si>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</si>
  <si>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</si>
  <si>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</si>
  <si>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</si>
  <si>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</si>
  <si>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</si>
  <si>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</si>
  <si>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</si>
  <si>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</si>
  <si>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</si>
  <si>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</si>
  <si>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</si>
  <si>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</si>
  <si>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</si>
  <si>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</si>
  <si>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</si>
  <si>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</si>
  <si>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</si>
  <si>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</si>
  <si>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</si>
  <si>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</si>
  <si>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</si>
  <si>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</si>
  <si>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</si>
  <si>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</si>
  <si>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</si>
  <si>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</si>
  <si>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</si>
  <si>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</si>
  <si>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</si>
  <si>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</si>
  <si>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</si>
  <si>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</si>
  <si>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</si>
  <si>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</si>
  <si>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</si>
  <si>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</si>
  <si>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</si>
  <si>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</si>
  <si>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</si>
  <si>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</si>
  <si>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</si>
  <si>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</si>
  <si>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</si>
  <si>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</si>
  <si>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</si>
  <si>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</si>
  <si>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</si>
  <si>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</si>
  <si>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</si>
  <si>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</si>
  <si>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</si>
  <si>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</si>
  <si>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</si>
  <si>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</si>
  <si>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</si>
  <si>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</si>
  <si>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</si>
  <si>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</si>
  <si>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</si>
  <si>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</si>
  <si>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</si>
  <si>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</si>
  <si>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</si>
  <si>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</si>
  <si>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</si>
  <si>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</si>
  <si>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</si>
  <si>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</si>
  <si>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</si>
  <si>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</si>
  <si>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</si>
  <si>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</si>
  <si>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</si>
  <si>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</si>
  <si>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</si>
  <si>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</si>
  <si>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</si>
  <si>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</si>
  <si>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</si>
  <si>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</si>
  <si>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</si>
  <si>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</si>
  <si>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</si>
  <si>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</si>
  <si>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</si>
  <si>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</si>
  <si>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</si>
  <si>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</si>
  <si>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</si>
  <si>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</si>
  <si>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</si>
  <si>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</si>
  <si>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</si>
  <si>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</si>
  <si>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</si>
  <si>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</si>
  <si>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</si>
  <si>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</si>
  <si>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</si>
  <si>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</si>
  <si>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</si>
  <si>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</si>
  <si>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</si>
  <si>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</si>
  <si>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</si>
  <si>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</si>
  <si>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</si>
  <si>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</si>
  <si>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</si>
  <si>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</si>
  <si>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</si>
  <si>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</si>
  <si>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</si>
  <si>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</si>
  <si>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</si>
  <si>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</si>
  <si>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</si>
  <si>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</si>
  <si>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</si>
  <si>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</si>
  <si>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</si>
  <si>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</si>
  <si>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</si>
  <si>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</si>
  <si>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</si>
  <si>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</si>
  <si>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</si>
  <si>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</si>
  <si>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</si>
  <si>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</si>
  <si>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</si>
  <si>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</si>
  <si>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</si>
  <si>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</si>
  <si>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</si>
  <si>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</si>
  <si>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</si>
  <si>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</si>
  <si>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</si>
  <si>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</si>
  <si>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</si>
  <si>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</si>
  <si>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</si>
  <si>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</si>
  <si>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</si>
  <si>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</si>
  <si>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</si>
  <si>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</si>
  <si>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</si>
  <si>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</si>
  <si>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</si>
  <si>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</si>
  <si>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</si>
  <si>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</si>
  <si>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</si>
  <si>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</si>
  <si>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</si>
  <si>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</si>
  <si>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</si>
  <si>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</si>
  <si>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</si>
  <si>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</si>
  <si>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</si>
  <si>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</si>
  <si>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</si>
  <si>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</si>
  <si>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</si>
  <si>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</si>
  <si>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</si>
  <si>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</si>
  <si>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</si>
  <si>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</si>
  <si>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</si>
  <si>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</si>
  <si>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</si>
  <si>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</si>
  <si>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</si>
  <si>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</si>
  <si>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</si>
  <si>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</si>
  <si>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</si>
  <si>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</si>
  <si>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</si>
  <si>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</si>
  <si>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</si>
  <si>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</si>
  <si>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</si>
  <si>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</si>
  <si>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</si>
  <si>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</si>
  <si>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</si>
  <si>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</si>
  <si>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</si>
  <si>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</si>
  <si>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</si>
  <si>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</si>
  <si>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</si>
  <si>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</si>
  <si>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</si>
  <si>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</si>
  <si>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</si>
  <si>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</si>
  <si>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</si>
  <si>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</si>
  <si>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</si>
  <si>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</si>
  <si>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</si>
  <si>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</si>
  <si>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</si>
  <si>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</si>
  <si>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</si>
  <si>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</si>
  <si>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</si>
  <si>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</si>
  <si>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</si>
  <si>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</si>
  <si>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</si>
  <si>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</si>
  <si>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</si>
  <si>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</si>
  <si>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</si>
  <si>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</si>
  <si>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</si>
  <si>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</si>
  <si>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</si>
  <si>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</si>
  <si>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</si>
  <si>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</si>
  <si>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</si>
  <si>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</si>
  <si>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</si>
  <si>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</si>
  <si>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</si>
  <si>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</si>
  <si>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</si>
  <si>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</si>
  <si>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</si>
  <si>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</si>
  <si>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</si>
  <si>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</si>
  <si>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</si>
  <si>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</si>
  <si>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</si>
  <si>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</si>
  <si>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</si>
  <si>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</si>
  <si>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</si>
  <si>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</si>
  <si>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</si>
  <si>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</si>
  <si>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</si>
  <si>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</si>
  <si>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</si>
  <si>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</si>
  <si>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</si>
  <si>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</si>
  <si>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</si>
  <si>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</si>
  <si>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</si>
  <si>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</si>
  <si>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</si>
  <si>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</si>
  <si>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</si>
  <si>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</si>
  <si>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</si>
  <si>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</si>
  <si>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</si>
  <si>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</si>
  <si>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</si>
  <si>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</si>
  <si>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</si>
  <si>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</si>
  <si>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</si>
  <si>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</si>
  <si>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</si>
  <si>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</si>
  <si>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</si>
  <si>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</si>
  <si>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</si>
  <si>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</si>
  <si>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</si>
  <si>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</si>
  <si>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</si>
  <si>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</si>
  <si>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</si>
  <si>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</si>
  <si>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</si>
  <si>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</si>
  <si>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</si>
  <si>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</si>
  <si>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</si>
  <si>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</si>
  <si>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</si>
  <si>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</si>
  <si>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</si>
  <si>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</si>
  <si>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</si>
  <si>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</si>
  <si>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</si>
  <si>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</si>
  <si>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</si>
  <si>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</si>
  <si>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</si>
  <si>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</si>
  <si>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</si>
  <si>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</si>
  <si>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</si>
  <si>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</si>
  <si>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</si>
  <si>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</si>
  <si>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</si>
  <si>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</si>
  <si>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</si>
  <si>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</si>
  <si>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</si>
  <si>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</si>
  <si>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</si>
  <si>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</si>
  <si>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</si>
  <si>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</si>
  <si>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</si>
  <si>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</si>
  <si>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</si>
  <si>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</si>
  <si>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</si>
  <si>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</si>
  <si>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</si>
  <si>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</si>
  <si>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</si>
  <si>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</si>
  <si>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</si>
  <si>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</si>
  <si>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</si>
  <si>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</si>
  <si>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</si>
  <si>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</si>
  <si>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</si>
  <si>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</si>
  <si>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</si>
  <si>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</si>
  <si>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</si>
  <si>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</si>
  <si>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</si>
  <si>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</si>
  <si>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</si>
  <si>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</si>
  <si>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</si>
  <si>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</si>
  <si>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</si>
  <si>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</si>
  <si>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</si>
  <si>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</si>
  <si>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</si>
  <si>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</si>
  <si>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</si>
  <si>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</si>
  <si>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</si>
  <si>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</si>
  <si>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</si>
  <si>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</si>
  <si>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</si>
  <si>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</si>
  <si>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</si>
  <si>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</si>
  <si>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</si>
  <si>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</si>
  <si>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</si>
  <si>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</si>
  <si>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</si>
  <si>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</si>
  <si>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</si>
  <si>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</si>
  <si>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</si>
  <si>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</si>
  <si>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</si>
  <si>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</si>
  <si>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</si>
  <si>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</si>
  <si>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</si>
  <si>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</si>
  <si>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</si>
  <si>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</si>
  <si>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</si>
  <si>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</si>
  <si>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</si>
  <si>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</si>
  <si>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</si>
  <si>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</si>
  <si>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</si>
  <si>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</si>
  <si>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</si>
  <si>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</si>
  <si>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</si>
  <si>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</si>
  <si>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</si>
  <si>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</si>
  <si>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</si>
  <si>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</si>
  <si>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</si>
  <si>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</si>
  <si>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</si>
  <si>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</si>
  <si>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</si>
  <si>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</si>
  <si>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</si>
  <si>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</si>
  <si>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</si>
  <si>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</si>
  <si>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</si>
  <si>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</si>
  <si>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</si>
  <si>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</si>
  <si>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</si>
  <si>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</si>
  <si>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</si>
  <si>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</si>
  <si>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</si>
  <si>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</si>
  <si>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</si>
  <si>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</si>
  <si>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</si>
  <si>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</si>
  <si>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</si>
  <si>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</si>
  <si>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</si>
  <si>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</si>
  <si>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</si>
  <si>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</si>
  <si>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</si>
  <si>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</si>
  <si>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</si>
  <si>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</si>
  <si>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</si>
  <si>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</si>
  <si>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</si>
  <si>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</si>
  <si>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</si>
  <si>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</si>
  <si>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</si>
  <si>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</si>
  <si>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</si>
  <si>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</si>
  <si>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</si>
  <si>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</si>
  <si>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</si>
  <si>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</si>
  <si>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</si>
  <si>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</si>
  <si>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</si>
  <si>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</si>
  <si>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</si>
  <si>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</si>
  <si>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</si>
  <si>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</si>
  <si>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</si>
  <si>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</si>
  <si>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</si>
  <si>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</si>
  <si>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</si>
  <si>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</si>
  <si>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</si>
  <si>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</si>
  <si>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</si>
  <si>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</si>
  <si>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</si>
  <si>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</si>
  <si>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</si>
  <si>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</si>
  <si>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</si>
  <si>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</si>
  <si>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</si>
  <si>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</si>
  <si>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</si>
  <si>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</si>
  <si>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</si>
  <si>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</si>
  <si>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</si>
  <si>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</si>
  <si>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</si>
  <si>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</si>
  <si>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</si>
  <si>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</si>
  <si>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</si>
  <si>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</si>
  <si>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</si>
  <si>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</si>
  <si>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</si>
  <si>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</si>
  <si>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</si>
  <si>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</si>
  <si>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</si>
  <si>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</si>
  <si>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</si>
  <si>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</si>
  <si>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</si>
  <si>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</si>
  <si>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</si>
  <si>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</si>
  <si>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</si>
  <si>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</si>
  <si>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</si>
  <si>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</si>
  <si>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</si>
  <si>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</si>
  <si>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</si>
  <si>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</si>
  <si>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</si>
  <si>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</si>
  <si>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</si>
  <si>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</si>
  <si>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</si>
  <si>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</si>
  <si>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</si>
  <si>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</si>
  <si>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</si>
  <si>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</si>
  <si>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</si>
  <si>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</si>
  <si>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</si>
  <si>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</si>
  <si>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</si>
  <si>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</si>
  <si>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</si>
  <si>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</si>
  <si>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</si>
  <si>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</si>
  <si>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</si>
  <si>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</si>
  <si>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</si>
  <si>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</si>
  <si>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</si>
  <si>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</si>
  <si>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</si>
  <si>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</si>
  <si>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</si>
  <si>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</si>
  <si>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</si>
  <si>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</si>
  <si>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</si>
  <si>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</si>
  <si>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</si>
  <si>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</si>
  <si>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</si>
  <si>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</si>
  <si>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</si>
  <si>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</si>
  <si>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</si>
  <si>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</si>
  <si>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</si>
  <si>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</si>
  <si>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</si>
  <si>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</si>
  <si>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</si>
  <si>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</si>
  <si>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</si>
  <si>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</si>
  <si>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</si>
  <si>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</si>
  <si>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</si>
  <si>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</si>
  <si>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</si>
  <si>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</si>
  <si>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</si>
  <si>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</si>
  <si>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</si>
  <si>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</si>
  <si>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</si>
  <si>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</si>
  <si>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</si>
  <si>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</si>
  <si>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</si>
  <si>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</si>
  <si>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</si>
  <si>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</si>
  <si>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</si>
  <si>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</si>
  <si>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</si>
  <si>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</si>
  <si>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</si>
  <si>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</si>
  <si>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</si>
  <si>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</si>
  <si>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</si>
  <si>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</si>
  <si>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</si>
  <si>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</si>
  <si>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</si>
  <si>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</si>
  <si>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</si>
  <si>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</si>
  <si>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</si>
  <si>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</si>
  <si>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</si>
  <si>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</si>
  <si>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</si>
  <si>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</si>
  <si>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</si>
  <si>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</si>
  <si>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</si>
  <si>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</si>
  <si>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</si>
  <si>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</si>
  <si>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</si>
  <si>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</si>
  <si>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</si>
  <si>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</si>
  <si>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</si>
  <si>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</si>
  <si>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</si>
  <si>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</si>
  <si>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</si>
  <si>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</si>
  <si>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</si>
  <si>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</si>
  <si>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</si>
  <si>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</si>
  <si>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</si>
  <si>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</si>
  <si>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</si>
  <si>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</si>
  <si>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</si>
  <si>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</si>
  <si>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</si>
  <si>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</si>
  <si>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</si>
  <si>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</si>
  <si>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</si>
  <si>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</si>
  <si>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</si>
  <si>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</si>
  <si>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</si>
  <si>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</si>
  <si>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</si>
  <si>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</si>
  <si>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</si>
  <si>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</si>
  <si>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</si>
  <si>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</si>
  <si>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</si>
  <si>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</si>
  <si>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</si>
  <si>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</si>
  <si>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</si>
  <si>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</si>
  <si>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</si>
  <si>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</si>
  <si>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</si>
  <si>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</si>
  <si>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</si>
  <si>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</si>
  <si>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</si>
  <si>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</si>
  <si>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</si>
  <si>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</si>
  <si>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</si>
  <si>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</si>
  <si>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</si>
  <si>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</si>
  <si>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</si>
  <si>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</si>
  <si>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</si>
  <si>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</si>
  <si>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</si>
  <si>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</si>
  <si>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</si>
  <si>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</si>
  <si>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</si>
  <si>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</si>
  <si>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</si>
  <si>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</si>
  <si>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</si>
  <si>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</si>
  <si>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</si>
  <si>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</si>
  <si>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</si>
  <si>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</si>
  <si>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</si>
  <si>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</si>
  <si>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</si>
  <si>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</si>
  <si>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</si>
  <si>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</si>
  <si>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</si>
  <si>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</si>
  <si>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</si>
  <si>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</si>
  <si>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</si>
  <si>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</si>
  <si>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</si>
  <si>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</si>
  <si>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</si>
  <si>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</si>
  <si>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</si>
  <si>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</si>
  <si>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</si>
  <si>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</si>
  <si>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</si>
  <si>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</si>
  <si>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</si>
  <si>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</si>
  <si>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</si>
  <si>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</si>
  <si>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</si>
  <si>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</si>
  <si>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</si>
  <si>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</si>
  <si>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</si>
  <si>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</si>
  <si>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</si>
  <si>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</si>
  <si>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</si>
  <si>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</si>
  <si>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</si>
  <si>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</si>
  <si>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</si>
  <si>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</si>
  <si>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</si>
  <si>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</si>
  <si>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</si>
  <si>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</si>
  <si>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</si>
  <si>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</si>
  <si>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</si>
  <si>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</si>
  <si>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</si>
  <si>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</si>
  <si>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</si>
  <si>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</si>
  <si>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</si>
  <si>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</si>
  <si>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</si>
  <si>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</si>
  <si>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</si>
  <si>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</si>
  <si>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</si>
  <si>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</si>
  <si>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</si>
  <si>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</si>
  <si>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</si>
  <si>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</si>
  <si>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</si>
  <si>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</si>
  <si>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</si>
  <si>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</si>
  <si>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</si>
  <si>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</si>
  <si>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</si>
  <si>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</si>
  <si>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</si>
  <si>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</si>
  <si>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</si>
  <si>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</si>
  <si>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</si>
  <si>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</si>
  <si>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</si>
  <si>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</si>
  <si>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</si>
  <si>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</si>
  <si>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</si>
  <si>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</si>
  <si>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</si>
  <si>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</si>
  <si>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</si>
  <si>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</si>
  <si>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</si>
  <si>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</si>
  <si>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</si>
  <si>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</si>
  <si>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</si>
  <si>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</si>
  <si>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</si>
  <si>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</si>
  <si>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</si>
  <si>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</si>
  <si>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</si>
  <si>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</si>
  <si>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</si>
  <si>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</si>
  <si>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</si>
  <si>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</si>
  <si>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</si>
  <si>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</si>
  <si>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</si>
  <si>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</si>
  <si>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</si>
  <si>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</si>
  <si>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</si>
  <si>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</si>
  <si>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</si>
  <si>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</si>
  <si>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</si>
  <si>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</si>
  <si>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</si>
  <si>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</si>
  <si>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</si>
  <si>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</si>
  <si>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</si>
  <si>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</si>
  <si>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</si>
  <si>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</si>
  <si>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</si>
  <si>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</si>
  <si>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</si>
  <si>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</si>
  <si>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</si>
  <si>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</si>
  <si>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</si>
  <si>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</si>
  <si>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</si>
  <si>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</si>
  <si>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</si>
  <si>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</si>
  <si>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</si>
  <si>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</si>
  <si>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</si>
  <si>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</si>
  <si>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</si>
  <si>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</si>
  <si>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</si>
  <si>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</si>
  <si>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</si>
  <si>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</si>
  <si>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</si>
  <si>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</si>
  <si>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</si>
  <si>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</si>
  <si>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</si>
  <si>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</si>
  <si>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</si>
  <si>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</si>
  <si>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</si>
  <si>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</si>
  <si>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</si>
  <si>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</si>
  <si>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</si>
  <si>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</si>
  <si>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</si>
  <si>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</si>
  <si>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</si>
  <si>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</si>
  <si>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</si>
  <si>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</si>
  <si>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</si>
  <si>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</si>
  <si>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</si>
  <si>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</si>
  <si>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</si>
  <si>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</si>
  <si>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</si>
  <si>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</si>
  <si>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</si>
  <si>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</si>
  <si>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</si>
  <si>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</si>
  <si>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</si>
  <si>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</si>
  <si>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</si>
  <si>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</si>
  <si>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</si>
  <si>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</si>
  <si>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</si>
  <si>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</si>
  <si>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</si>
  <si>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</si>
  <si>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</si>
  <si>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</si>
  <si>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</si>
  <si>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</si>
  <si>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</si>
  <si>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</si>
  <si>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</si>
  <si>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</si>
  <si>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</si>
  <si>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</si>
  <si>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</si>
  <si>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</si>
  <si>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</si>
  <si>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</si>
  <si>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</si>
  <si>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</si>
  <si>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</si>
  <si>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</si>
  <si>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</si>
  <si>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</si>
  <si>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</si>
  <si>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</si>
  <si>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</si>
  <si>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</si>
  <si>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</si>
  <si>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</si>
  <si>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</si>
  <si>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</si>
  <si>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</si>
  <si>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</si>
  <si>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</si>
  <si>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</si>
  <si>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</si>
  <si>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</si>
  <si>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</si>
  <si>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</si>
  <si>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</si>
  <si>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</si>
  <si>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</si>
  <si>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</si>
  <si>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</si>
  <si>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</si>
  <si>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</si>
  <si>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</si>
  <si>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</si>
  <si>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</si>
  <si>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</si>
  <si>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</si>
  <si>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</si>
  <si>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</si>
  <si>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</si>
  <si>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</si>
  <si>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</si>
  <si>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</si>
  <si>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</si>
  <si>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</si>
  <si>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</si>
  <si>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</si>
  <si>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</si>
  <si>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</si>
  <si>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</si>
  <si>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</si>
  <si>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</si>
  <si>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</si>
  <si>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</si>
  <si>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</si>
  <si>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</si>
  <si>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</si>
  <si>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</si>
  <si>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</si>
  <si>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</si>
  <si>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</si>
  <si>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</si>
  <si>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</si>
  <si>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</si>
  <si>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</si>
  <si>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</si>
  <si>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</si>
  <si>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</si>
  <si>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</si>
  <si>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</si>
  <si>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</si>
  <si>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</si>
  <si>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</si>
  <si>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</si>
  <si>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</si>
  <si>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</si>
  <si>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</si>
  <si>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</si>
  <si>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</si>
  <si>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</si>
  <si>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</si>
  <si>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</si>
  <si>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</si>
  <si>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</si>
  <si>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</si>
  <si>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</si>
  <si>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</si>
  <si>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</si>
  <si>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</si>
  <si>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</si>
  <si>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</si>
  <si>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</si>
  <si>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</si>
  <si>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</si>
  <si>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</si>
  <si>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</si>
  <si>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</si>
  <si>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</si>
  <si>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</si>
  <si>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</si>
  <si>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</si>
  <si>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</si>
  <si>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</si>
  <si>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</si>
  <si>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</si>
  <si>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</si>
  <si>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</si>
  <si>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</si>
  <si>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</si>
  <si>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</si>
  <si>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</si>
  <si>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</si>
  <si>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</si>
  <si>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</si>
  <si>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</si>
  <si>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</si>
  <si>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</si>
  <si>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</si>
  <si>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</si>
  <si>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</si>
  <si>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</si>
  <si>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</si>
  <si>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</si>
  <si>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</si>
  <si>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</si>
  <si>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</si>
  <si>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</si>
  <si>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</si>
  <si>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</si>
  <si>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</si>
  <si>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</si>
  <si>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</si>
  <si>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</si>
  <si>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</si>
  <si>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</si>
  <si>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</si>
  <si>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</si>
  <si>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</si>
  <si>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</si>
  <si>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</si>
  <si>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</si>
  <si>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</si>
  <si>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</si>
  <si>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</si>
  <si>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</si>
  <si>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</si>
  <si>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</si>
  <si>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</si>
  <si>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</si>
  <si>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</si>
  <si>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</si>
  <si>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</si>
  <si>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</si>
  <si>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</si>
  <si>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</si>
  <si>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</si>
  <si>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</si>
  <si>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</si>
  <si>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</si>
  <si>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</si>
  <si>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</si>
  <si>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</si>
  <si>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</si>
  <si>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</si>
  <si>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</si>
  <si>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</si>
  <si>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</si>
  <si>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</si>
  <si>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</si>
  <si>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</si>
  <si>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</si>
  <si>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</si>
  <si>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</si>
  <si>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</si>
  <si>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</si>
  <si>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</si>
  <si>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</si>
  <si>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</si>
  <si>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</si>
  <si>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</si>
  <si>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</si>
  <si>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</si>
  <si>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</si>
  <si>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</si>
  <si>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</si>
  <si>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</si>
  <si>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</si>
  <si>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</si>
  <si>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</si>
  <si>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</si>
  <si>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</si>
  <si>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</si>
  <si>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</si>
  <si>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</si>
  <si>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</si>
  <si>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</si>
  <si>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</si>
  <si>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</si>
  <si>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</si>
  <si>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</si>
  <si>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</si>
  <si>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</si>
  <si>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</si>
  <si>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</si>
  <si>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</si>
  <si>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</si>
  <si>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</si>
  <si>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</si>
  <si>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</si>
  <si>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</si>
  <si>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</si>
  <si>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</si>
  <si>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</si>
  <si>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</si>
  <si>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</si>
  <si>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</si>
  <si>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</si>
  <si>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</si>
  <si>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</si>
  <si>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</si>
  <si>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</si>
  <si>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</si>
  <si>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</si>
  <si>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</si>
  <si>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</si>
  <si>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</si>
  <si>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</si>
  <si>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</si>
  <si>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</si>
  <si>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</si>
  <si>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</si>
  <si>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</si>
  <si>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</si>
  <si>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</si>
  <si>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</si>
  <si>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</si>
  <si>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</si>
  <si>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</si>
  <si>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</si>
  <si>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</si>
  <si>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</si>
  <si>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</si>
  <si>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</si>
  <si>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</si>
  <si>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</si>
  <si>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</si>
  <si>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</si>
  <si>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</si>
  <si>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</si>
  <si>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</si>
  <si>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</si>
  <si>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</si>
  <si>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</si>
  <si>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</si>
  <si>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</si>
  <si>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</si>
  <si>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</si>
  <si>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</si>
  <si>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</si>
  <si>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</si>
  <si>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</si>
  <si>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</si>
  <si>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</si>
  <si>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</si>
  <si>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</si>
  <si>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</si>
  <si>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</si>
  <si>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</si>
  <si>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</si>
  <si>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</si>
  <si>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</si>
  <si>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</si>
  <si>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</si>
  <si>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</si>
  <si>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</si>
  <si>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</si>
  <si>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</si>
  <si>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</si>
  <si>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</si>
  <si>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</si>
  <si>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</si>
  <si>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</si>
  <si>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</si>
  <si>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</si>
  <si>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</si>
  <si>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</si>
  <si>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</si>
  <si>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</si>
  <si>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</si>
  <si>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</si>
  <si>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</si>
  <si>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</si>
  <si>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</si>
  <si>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</si>
  <si>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</si>
  <si>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</si>
  <si>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</si>
  <si>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</si>
  <si>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</si>
  <si>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</si>
  <si>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</si>
  <si>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</si>
  <si>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</si>
  <si>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</si>
  <si>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</si>
  <si>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</si>
  <si>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</si>
  <si>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</si>
  <si>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</si>
  <si>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</si>
  <si>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</si>
  <si>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</si>
  <si>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</si>
  <si>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</si>
  <si>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</si>
  <si>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</si>
  <si>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</si>
  <si>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</si>
  <si>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</si>
  <si>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</si>
  <si>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</si>
  <si>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</si>
  <si>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</si>
  <si>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</si>
  <si>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</si>
  <si>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</si>
  <si>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</si>
  <si>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</si>
  <si>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</si>
  <si>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</si>
  <si>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</si>
  <si>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</si>
  <si>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</si>
  <si>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</si>
  <si>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</si>
  <si>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</si>
  <si>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</si>
  <si>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</si>
  <si>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</si>
  <si>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</si>
  <si>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</si>
  <si>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</si>
  <si>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</si>
  <si>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</si>
  <si>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</si>
  <si>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</si>
  <si>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</si>
  <si>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</si>
  <si>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</si>
  <si>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</si>
  <si>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</si>
  <si>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</si>
  <si>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</si>
  <si>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</si>
  <si>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</si>
  <si>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</si>
  <si>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</si>
  <si>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</si>
  <si>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</si>
  <si>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</si>
  <si>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</si>
  <si>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</si>
  <si>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</si>
  <si>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</si>
  <si>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</si>
  <si>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</si>
  <si>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</si>
  <si>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</si>
  <si>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</si>
  <si>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</si>
  <si>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</si>
  <si>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</si>
  <si>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</si>
  <si>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</si>
  <si>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</si>
  <si>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</si>
  <si>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</si>
  <si>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</si>
  <si>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</si>
  <si>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</si>
  <si>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</si>
  <si>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</si>
  <si>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</si>
  <si>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</si>
  <si>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</si>
  <si>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</si>
  <si>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</si>
  <si>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</si>
  <si>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</si>
  <si>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</si>
  <si>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</si>
  <si>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</si>
  <si>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</si>
  <si>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</si>
  <si>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</si>
  <si>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</si>
  <si>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</si>
  <si>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</si>
  <si>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</si>
  <si>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</si>
  <si>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</si>
  <si>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</si>
  <si>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</si>
  <si>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</si>
  <si>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</si>
  <si>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</si>
  <si>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</si>
  <si>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</si>
  <si>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</si>
  <si>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</si>
  <si>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</si>
  <si>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</si>
  <si>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</si>
  <si>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</si>
  <si>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</si>
  <si>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</si>
  <si>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</si>
  <si>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</si>
  <si>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</si>
  <si>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</si>
  <si>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</si>
  <si>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</si>
  <si>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</si>
  <si>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</si>
  <si>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</si>
  <si>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</si>
  <si>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</si>
  <si>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</si>
  <si>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</si>
  <si>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</si>
  <si>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</si>
  <si>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</si>
  <si>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</si>
  <si>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</si>
  <si>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</si>
  <si>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</si>
  <si>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</si>
  <si>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</si>
  <si>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</si>
  <si>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</si>
  <si>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</si>
  <si>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</si>
  <si>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</si>
  <si>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</si>
  <si>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</si>
  <si>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</si>
  <si>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</si>
  <si>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</si>
  <si>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</si>
  <si>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</si>
  <si>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</si>
  <si>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</si>
  <si>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</si>
  <si>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</si>
  <si>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</si>
  <si>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</si>
  <si>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</si>
  <si>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</si>
  <si>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</si>
  <si>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</si>
  <si>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</si>
  <si>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</si>
  <si>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</si>
  <si>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</si>
  <si>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</si>
  <si>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</si>
  <si>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</si>
  <si>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</si>
  <si>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</si>
  <si>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</si>
  <si>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</si>
  <si>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</si>
  <si>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</si>
  <si>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</si>
  <si>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</si>
  <si>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</si>
  <si>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</si>
  <si>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</si>
  <si>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</si>
  <si>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</si>
  <si>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</si>
  <si>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</si>
  <si>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</si>
  <si>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</si>
  <si>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</si>
  <si>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</si>
  <si>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</si>
  <si>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</si>
  <si>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</si>
  <si>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</si>
  <si>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</si>
  <si>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</si>
  <si>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</si>
  <si>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</si>
  <si>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</si>
  <si>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</si>
  <si>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</si>
  <si>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</si>
  <si>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</si>
  <si>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</si>
  <si>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</si>
  <si>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</si>
  <si>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</si>
  <si>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</si>
  <si>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</si>
  <si>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</si>
  <si>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</si>
  <si>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</si>
  <si>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</si>
  <si>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</si>
  <si>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</si>
  <si>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</si>
  <si>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</si>
  <si>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</si>
  <si>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</si>
  <si>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</si>
  <si>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</si>
  <si>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</si>
  <si>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</si>
  <si>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</si>
  <si>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</si>
  <si>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</si>
  <si>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</si>
  <si>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</si>
  <si>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</si>
  <si>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</si>
  <si>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</si>
  <si>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</si>
  <si>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</si>
  <si>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</si>
  <si>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</si>
  <si>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</si>
  <si>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</si>
  <si>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</si>
  <si>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</si>
  <si>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</si>
  <si>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</si>
  <si>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</si>
  <si>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</si>
  <si>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</si>
  <si>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</si>
  <si>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</si>
  <si>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</si>
  <si>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</si>
  <si>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</si>
  <si>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</si>
  <si>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</si>
  <si>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</si>
  <si>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</si>
  <si>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</si>
  <si>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</si>
  <si>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</si>
  <si>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</si>
  <si>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</si>
  <si>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</si>
  <si>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</si>
  <si>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</si>
  <si>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</si>
  <si>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</si>
  <si>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</si>
  <si>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</si>
  <si>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</si>
  <si>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</si>
  <si>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</si>
  <si>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</si>
  <si>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</si>
  <si>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</si>
  <si>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</si>
  <si>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</si>
  <si>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</si>
  <si>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</si>
  <si>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</si>
  <si>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</si>
  <si>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</si>
  <si>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</si>
  <si>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</si>
  <si>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</si>
  <si>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</si>
  <si>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</si>
  <si>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</si>
  <si>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</si>
  <si>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</si>
  <si>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</si>
  <si>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</si>
  <si>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</si>
  <si>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</si>
  <si>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</si>
  <si>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</si>
  <si>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</si>
  <si>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</si>
  <si>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</si>
  <si>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</si>
  <si>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</si>
  <si>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</si>
  <si>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</si>
  <si>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</si>
  <si>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</si>
  <si>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</si>
  <si>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</si>
  <si>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</si>
  <si>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</si>
  <si>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</si>
  <si>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</si>
  <si>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</si>
  <si>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</si>
  <si>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</si>
  <si>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</si>
  <si>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</si>
  <si>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</si>
  <si>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</si>
  <si>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</si>
  <si>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</si>
  <si>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</si>
  <si>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</si>
  <si>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</si>
  <si>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</si>
  <si>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</si>
  <si>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</si>
  <si>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</si>
  <si>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</si>
  <si>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</si>
  <si>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</si>
  <si>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</si>
  <si>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</si>
  <si>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</si>
  <si>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</si>
  <si>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</si>
  <si>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</si>
  <si>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</si>
  <si>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</si>
  <si>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</si>
  <si>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</si>
  <si>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</si>
  <si>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</si>
  <si>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</si>
  <si>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</si>
  <si>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</si>
  <si>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</si>
  <si>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</si>
  <si>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</si>
  <si>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</si>
  <si>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</si>
  <si>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</si>
  <si>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</si>
  <si>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</si>
  <si>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</si>
  <si>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</si>
  <si>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</si>
  <si>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</si>
  <si>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</si>
  <si>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</si>
  <si>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</si>
  <si>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</si>
  <si>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</si>
  <si>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</si>
  <si>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</si>
  <si>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</si>
  <si>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</si>
  <si>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</si>
  <si>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</si>
  <si>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</si>
  <si>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</si>
  <si>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</si>
  <si>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</si>
  <si>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</si>
  <si>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</si>
  <si>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</si>
  <si>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</si>
  <si>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</si>
  <si>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</si>
  <si>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</si>
  <si>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</si>
  <si>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</si>
  <si>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</si>
  <si>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</si>
  <si>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</si>
  <si>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</si>
  <si>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</si>
  <si>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</si>
  <si>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</si>
  <si>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</si>
  <si>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</si>
  <si>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</si>
  <si>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</si>
  <si>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</si>
  <si>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</si>
  <si>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</si>
  <si>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</si>
  <si>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</si>
  <si>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</si>
  <si>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</si>
  <si>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</si>
  <si>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</si>
  <si>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</si>
  <si>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</si>
  <si>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</si>
  <si>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</si>
  <si>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</si>
  <si>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</si>
  <si>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</si>
  <si>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</si>
  <si>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</si>
  <si>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</si>
  <si>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</si>
  <si>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</si>
  <si>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</si>
  <si>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</si>
  <si>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</si>
  <si>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</si>
  <si>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</si>
  <si>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</si>
  <si>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</si>
  <si>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</si>
  <si>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</si>
  <si>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</si>
  <si>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</si>
  <si>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</si>
  <si>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</si>
  <si>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</si>
  <si>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</si>
  <si>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</si>
  <si>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</si>
  <si>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</si>
  <si>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</si>
  <si>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</si>
  <si>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</si>
  <si>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</si>
  <si>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</si>
  <si>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</si>
  <si>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</si>
  <si>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</si>
  <si>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</si>
  <si>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</si>
  <si>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</si>
  <si>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</si>
  <si>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</si>
  <si>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</si>
  <si>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</si>
  <si>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</si>
  <si>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</si>
  <si>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</si>
  <si>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</si>
  <si>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</si>
  <si>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</si>
  <si>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</si>
  <si>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</si>
  <si>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</si>
  <si>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</si>
  <si>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</si>
  <si>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</si>
  <si>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</si>
  <si>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</si>
  <si>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</si>
  <si>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</si>
  <si>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</si>
  <si>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</si>
  <si>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</si>
  <si>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</si>
  <si>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</si>
  <si>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</si>
  <si>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</si>
  <si>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</si>
  <si>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</si>
  <si>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</si>
  <si>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</si>
  <si>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</si>
  <si>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</si>
  <si>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</si>
  <si>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</si>
  <si>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</si>
  <si>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</si>
  <si>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</si>
  <si>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</si>
  <si>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</si>
  <si>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</si>
  <si>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</si>
  <si>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</si>
  <si>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</si>
  <si>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</si>
  <si>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</si>
  <si>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</si>
  <si>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</si>
  <si>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</si>
  <si>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</si>
  <si>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</si>
  <si>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</si>
  <si>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</si>
  <si>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</si>
  <si>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</si>
  <si>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</si>
  <si>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</si>
  <si>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</si>
  <si>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</si>
  <si>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</si>
  <si>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</si>
  <si>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</si>
  <si>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</si>
  <si>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</si>
  <si>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</si>
  <si>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</si>
  <si>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</si>
  <si>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</si>
  <si>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</si>
  <si>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</si>
  <si>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</si>
  <si>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</si>
  <si>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</si>
  <si>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</si>
  <si>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</si>
  <si>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</si>
  <si>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</si>
  <si>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</si>
  <si>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</si>
  <si>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</si>
  <si>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</si>
  <si>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</si>
  <si>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</si>
  <si>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</si>
  <si>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</si>
  <si>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</si>
  <si>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</si>
  <si>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</si>
  <si>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</si>
  <si>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</si>
  <si>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</si>
  <si>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</si>
  <si>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</si>
  <si>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</si>
  <si>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</si>
  <si>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</si>
  <si>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</si>
  <si>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</si>
  <si>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</si>
  <si>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</si>
  <si>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</si>
  <si>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</si>
  <si>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</si>
  <si>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</si>
  <si>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</si>
  <si>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</si>
  <si>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</si>
  <si>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</si>
  <si>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</si>
  <si>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</si>
  <si>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</si>
  <si>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</si>
  <si>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</si>
  <si>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</si>
  <si>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</si>
  <si>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</si>
  <si>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</si>
  <si>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</si>
  <si>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</si>
  <si>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</si>
  <si>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</si>
  <si>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</si>
  <si>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</si>
  <si>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</si>
  <si>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</si>
  <si>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</si>
  <si>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</si>
  <si>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</si>
  <si>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</si>
  <si>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</si>
  <si>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</si>
  <si>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</si>
  <si>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</si>
  <si>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</si>
  <si>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</si>
  <si>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</si>
  <si>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</si>
  <si>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</si>
  <si>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</si>
  <si>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</si>
  <si>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</si>
  <si>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</si>
  <si>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</si>
  <si>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</si>
  <si>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</si>
  <si>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</si>
  <si>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</si>
  <si>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</si>
  <si>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</si>
  <si>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</si>
  <si>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</si>
  <si>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</si>
  <si>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</si>
  <si>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</si>
  <si>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</si>
  <si>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</si>
  <si>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</si>
  <si>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</si>
  <si>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</si>
  <si>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</si>
  <si>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</si>
  <si>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</si>
  <si>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</si>
  <si>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</si>
  <si>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</si>
  <si>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</si>
  <si>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</si>
  <si>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</si>
  <si>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</si>
  <si>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</si>
  <si>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</si>
  <si>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</si>
  <si>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</si>
  <si>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</si>
  <si>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</si>
  <si>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</si>
  <si>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</si>
  <si>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</si>
  <si>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</si>
  <si>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</si>
  <si>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</si>
  <si>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</si>
  <si>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</si>
  <si>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</si>
  <si>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</si>
  <si>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</si>
  <si>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</si>
  <si>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</si>
  <si>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</si>
  <si>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</si>
  <si>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</si>
  <si>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</si>
  <si>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</si>
  <si>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</si>
  <si>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</si>
  <si>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</si>
  <si>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</si>
  <si>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</si>
  <si>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</si>
  <si>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</si>
  <si>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</si>
  <si>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</si>
  <si>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</si>
  <si>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</si>
  <si>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</si>
  <si>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</si>
  <si>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</si>
  <si>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</si>
  <si>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</si>
  <si>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</si>
  <si>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</si>
  <si>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</si>
  <si>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</si>
  <si>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</si>
  <si>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</si>
  <si>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</si>
  <si>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</si>
  <si>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</si>
  <si>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</si>
  <si>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</si>
  <si>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</si>
  <si>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</si>
  <si>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</si>
  <si>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</si>
  <si>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</si>
  <si>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</si>
  <si>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</si>
  <si>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</si>
  <si>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</si>
  <si>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</si>
  <si>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</si>
  <si>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</si>
  <si>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</si>
  <si>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</si>
  <si>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</si>
  <si>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</si>
  <si>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</si>
  <si>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</si>
  <si>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</si>
  <si>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</si>
  <si>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</si>
  <si>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</si>
  <si>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</si>
  <si>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</si>
  <si>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</si>
  <si>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</si>
  <si>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</si>
  <si>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</si>
  <si>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</si>
  <si>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</si>
  <si>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</si>
  <si>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</si>
  <si>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</si>
  <si>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</si>
  <si>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</si>
  <si>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</si>
  <si>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</si>
  <si>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</si>
  <si>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</si>
  <si>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</si>
  <si>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</si>
  <si>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</si>
  <si>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</si>
  <si>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</si>
  <si>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</si>
  <si>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</si>
  <si>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</si>
  <si>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</si>
  <si>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</si>
  <si>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</si>
  <si>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</si>
  <si>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</si>
  <si>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</si>
  <si>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</si>
  <si>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</si>
  <si>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</si>
  <si>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</si>
  <si>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</si>
  <si>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</si>
  <si>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</si>
  <si>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</si>
  <si>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</si>
  <si>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</si>
  <si>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</si>
  <si>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</si>
  <si>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</si>
  <si>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</si>
  <si>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</si>
  <si>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</si>
  <si>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</si>
  <si>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</si>
  <si>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</si>
  <si>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</si>
  <si>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</si>
  <si>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</si>
  <si>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</si>
  <si>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</si>
  <si>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</si>
  <si>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</si>
  <si>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</si>
  <si>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</si>
  <si>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</si>
  <si>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</si>
  <si>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</si>
  <si>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</si>
  <si>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</si>
  <si>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</si>
  <si>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</si>
  <si>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</si>
  <si>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</si>
  <si>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</si>
  <si>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</si>
  <si>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</si>
  <si>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</si>
  <si>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</si>
  <si>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</si>
  <si>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</si>
  <si>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</si>
  <si>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</si>
  <si>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</si>
  <si>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</si>
  <si>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</si>
  <si>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</si>
  <si>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</si>
  <si>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</si>
  <si>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</si>
  <si>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</si>
  <si>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</si>
  <si>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</si>
  <si>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</si>
  <si>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</si>
  <si>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</si>
  <si>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</si>
  <si>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</si>
  <si>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</si>
  <si>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</si>
  <si>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</si>
  <si>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</si>
  <si>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</si>
  <si>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</si>
  <si>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</si>
  <si>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</si>
  <si>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</si>
  <si>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</si>
  <si>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</si>
  <si>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</si>
  <si>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</si>
  <si>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</si>
  <si>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</si>
  <si>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</si>
  <si>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</si>
  <si>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</si>
  <si>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</si>
  <si>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</si>
  <si>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</si>
  <si>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</si>
  <si>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</si>
  <si>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</si>
  <si>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</si>
  <si>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</si>
  <si>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</si>
  <si>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</si>
  <si>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</si>
  <si>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</si>
  <si>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</si>
  <si>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</si>
  <si>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</si>
  <si>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</si>
  <si>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</si>
  <si>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</si>
  <si>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</si>
  <si>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</si>
  <si>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</si>
  <si>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</si>
  <si>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</si>
  <si>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</si>
  <si>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</si>
  <si>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</si>
  <si>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</si>
  <si>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</si>
  <si>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</si>
  <si>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</si>
  <si>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</si>
  <si>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</si>
  <si>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</si>
  <si>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</si>
  <si>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</si>
  <si>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</si>
  <si>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</si>
  <si>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</si>
  <si>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</si>
  <si>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</si>
  <si>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</si>
  <si>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</si>
  <si>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</si>
  <si>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</si>
  <si>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</si>
  <si>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</si>
  <si>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</si>
  <si>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</si>
  <si>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</si>
  <si>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</si>
  <si>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</si>
  <si>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</si>
  <si>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</si>
  <si>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</si>
  <si>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</si>
  <si>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</si>
  <si>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</si>
  <si>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</si>
  <si>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</si>
  <si>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</si>
  <si>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</si>
  <si>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</si>
  <si>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</si>
  <si>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</si>
  <si>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</si>
  <si>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</si>
  <si>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</si>
  <si>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</si>
  <si>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</si>
  <si>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</si>
  <si>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</si>
  <si>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</si>
  <si>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</si>
  <si>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</si>
  <si>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</si>
  <si>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</si>
  <si>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</si>
  <si>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</si>
  <si>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</si>
  <si>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</si>
  <si>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</si>
  <si>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</si>
  <si>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</si>
  <si>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</si>
  <si>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</si>
  <si>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</si>
  <si>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</si>
  <si>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</si>
  <si>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</si>
  <si>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</si>
  <si>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</si>
  <si>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</si>
  <si>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</si>
  <si>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</si>
  <si>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</si>
  <si>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</si>
  <si>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</si>
  <si>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</si>
  <si>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</si>
  <si>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</si>
  <si>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</si>
  <si>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</si>
  <si>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</si>
  <si>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</si>
  <si>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</si>
  <si>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</si>
  <si>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</si>
  <si>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</si>
  <si>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</si>
  <si>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</si>
  <si>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</si>
  <si>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</si>
  <si>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</si>
  <si>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</si>
  <si>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</si>
  <si>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</si>
  <si>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</si>
  <si>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</si>
  <si>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</si>
  <si>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</si>
  <si>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</si>
  <si>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</si>
  <si>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</si>
  <si>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</si>
  <si>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</si>
  <si>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</si>
  <si>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</si>
  <si>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</si>
  <si>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</si>
  <si>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</si>
  <si>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</si>
  <si>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</si>
  <si>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</si>
  <si>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</si>
  <si>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</si>
  <si>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</si>
  <si>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</si>
  <si>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</si>
  <si>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</si>
  <si>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</si>
  <si>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</si>
  <si>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</si>
  <si>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</si>
  <si>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</si>
  <si>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</si>
  <si>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</si>
  <si>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</si>
  <si>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</si>
  <si>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</si>
  <si>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</si>
  <si>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</si>
  <si>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</si>
  <si>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</si>
  <si>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</si>
  <si>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</si>
  <si>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</si>
  <si>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</si>
  <si>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</si>
  <si>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</si>
  <si>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</si>
  <si>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</si>
  <si>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</si>
  <si>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</si>
  <si>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</si>
  <si>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</si>
  <si>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</si>
  <si>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</si>
  <si>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</si>
  <si>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</si>
  <si>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</si>
  <si>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</si>
  <si>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</si>
  <si>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</si>
  <si>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</si>
  <si>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</si>
  <si>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</si>
  <si>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</si>
  <si>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</si>
  <si>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</si>
  <si>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</si>
  <si>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</si>
  <si>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</si>
  <si>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</si>
  <si>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</si>
  <si>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</si>
  <si>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</si>
  <si>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</si>
  <si>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</si>
  <si>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</si>
  <si>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</si>
  <si>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</si>
  <si>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</si>
  <si>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</si>
  <si>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</si>
  <si>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</si>
  <si>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</si>
  <si>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</si>
  <si>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</si>
  <si>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</si>
  <si>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</si>
  <si>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</si>
  <si>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</si>
  <si>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</si>
  <si>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</si>
  <si>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</si>
  <si>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</si>
  <si>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</si>
  <si>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</si>
  <si>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</si>
  <si>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</si>
  <si>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</si>
  <si>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</si>
  <si>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</si>
  <si>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</si>
  <si>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</si>
  <si>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</si>
  <si>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</si>
  <si>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</si>
  <si>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</si>
  <si>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</si>
  <si>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</si>
  <si>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</si>
  <si>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</si>
  <si>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</si>
  <si>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</si>
  <si>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</si>
  <si>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</si>
  <si>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</si>
  <si>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</si>
  <si>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</si>
  <si>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</si>
  <si>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</si>
  <si>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</si>
  <si>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</si>
  <si>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</si>
  <si>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</si>
  <si>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</si>
  <si>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</si>
  <si>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</si>
  <si>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</si>
  <si>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</si>
  <si>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</si>
  <si>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</si>
  <si>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</si>
  <si>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</si>
  <si>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</si>
  <si>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</si>
  <si>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</si>
  <si>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</si>
  <si>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</si>
  <si>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</si>
  <si>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</si>
  <si>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</si>
  <si>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</si>
  <si>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</si>
  <si>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</si>
  <si>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</si>
  <si>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</si>
  <si>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</si>
  <si>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</si>
  <si>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</si>
  <si>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</si>
  <si>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</si>
  <si>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</si>
  <si>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</si>
  <si>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</si>
  <si>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</si>
  <si>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</si>
  <si>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</si>
  <si>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</si>
  <si>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</si>
  <si>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</si>
  <si>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</si>
  <si>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</si>
  <si>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</si>
  <si>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</si>
  <si>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</si>
  <si>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</si>
  <si>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</si>
  <si>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</si>
  <si>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</si>
  <si>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</si>
  <si>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</si>
  <si>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</si>
  <si>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</si>
  <si>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</si>
  <si>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</si>
  <si>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</si>
  <si>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</si>
  <si>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</si>
  <si>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</si>
  <si>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</si>
  <si>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</si>
  <si>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</si>
  <si>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</si>
  <si>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</si>
  <si>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</si>
  <si>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</si>
  <si>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</si>
  <si>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</si>
  <si>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</si>
  <si>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</si>
  <si>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</si>
  <si>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</si>
  <si>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</si>
  <si>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</si>
  <si>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</si>
  <si>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</si>
  <si>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</si>
  <si>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</si>
  <si>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</si>
  <si>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</si>
  <si>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</si>
  <si>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</si>
  <si>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</si>
  <si>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</si>
  <si>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</si>
  <si>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</si>
  <si>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</si>
  <si>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</si>
  <si>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</si>
  <si>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</si>
  <si>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</si>
  <si>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</si>
  <si>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</si>
  <si>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</si>
  <si>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</si>
  <si>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</si>
  <si>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</si>
  <si>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</si>
  <si>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</si>
  <si>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</si>
  <si>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</si>
  <si>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</si>
  <si>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</si>
  <si>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</si>
  <si>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</si>
  <si>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</si>
  <si>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</si>
  <si>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</si>
  <si>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</si>
  <si>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</si>
  <si>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</si>
  <si>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</si>
  <si>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</si>
  <si>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</si>
  <si>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</si>
  <si>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</si>
  <si>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</si>
  <si>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</si>
  <si>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</si>
  <si>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</si>
  <si>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</si>
  <si>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</si>
  <si>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</si>
  <si>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</si>
  <si>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</si>
  <si>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</si>
  <si>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</si>
  <si>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</si>
  <si>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</si>
  <si>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</si>
  <si>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</si>
  <si>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</si>
  <si>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</si>
  <si>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</si>
  <si>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</si>
  <si>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</si>
  <si>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</si>
  <si>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</si>
  <si>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</si>
  <si>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</si>
  <si>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</si>
  <si>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</si>
  <si>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</si>
  <si>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</si>
  <si>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</si>
  <si>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</si>
  <si>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</si>
  <si>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</si>
  <si>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</si>
  <si>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</si>
  <si>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</si>
  <si>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</si>
  <si>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</si>
  <si>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</si>
  <si>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</si>
  <si>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</si>
  <si>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</si>
  <si>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</si>
  <si>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</si>
  <si>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</si>
  <si>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</si>
  <si>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</si>
  <si>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</si>
  <si>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</si>
  <si>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</si>
  <si>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</si>
  <si>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</si>
  <si>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</si>
  <si>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</si>
  <si>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</si>
  <si>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</si>
  <si>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</si>
  <si>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</si>
  <si>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</si>
  <si>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</si>
  <si>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</si>
  <si>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</si>
  <si>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</si>
  <si>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</si>
  <si>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</si>
  <si>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</si>
  <si>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</si>
  <si>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</si>
  <si>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</si>
  <si>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</si>
  <si>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</si>
  <si>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</si>
  <si>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</si>
  <si>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</si>
  <si>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</si>
  <si>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</si>
  <si>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</si>
  <si>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</si>
  <si>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</si>
  <si>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</si>
  <si>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</si>
  <si>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</si>
  <si>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</si>
  <si>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</si>
  <si>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</si>
  <si>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</si>
  <si>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</si>
  <si>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</si>
  <si>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</si>
  <si>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</si>
  <si>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</si>
  <si>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</si>
  <si>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</si>
  <si>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</si>
  <si>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</si>
  <si>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</si>
  <si>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</si>
  <si>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</si>
  <si>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</si>
  <si>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</si>
  <si>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</si>
  <si>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</si>
  <si>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</si>
  <si>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</si>
  <si>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</si>
  <si>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</si>
  <si>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</si>
  <si>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</si>
  <si>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</si>
  <si>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</si>
  <si>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</si>
  <si>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</si>
  <si>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</si>
  <si>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</si>
  <si>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</si>
  <si>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</si>
  <si>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</si>
  <si>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</si>
  <si>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</si>
  <si>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</si>
  <si>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</si>
  <si>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</si>
  <si>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</si>
  <si>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</si>
  <si>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</si>
  <si>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</si>
  <si>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</si>
  <si>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</si>
  <si>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</si>
  <si>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</si>
  <si>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</si>
  <si>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</si>
  <si>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</si>
  <si>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</si>
  <si>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</si>
  <si>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</si>
  <si>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</si>
  <si>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</si>
  <si>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</si>
  <si>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</si>
  <si>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</si>
  <si>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</si>
  <si>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</si>
  <si>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</si>
  <si>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</si>
  <si>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</si>
  <si>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</si>
  <si>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</si>
  <si>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</si>
  <si>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</si>
  <si>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</si>
  <si>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</si>
  <si>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</si>
  <si>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</si>
  <si>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</si>
  <si>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</si>
  <si>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</si>
  <si>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</si>
  <si>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</si>
  <si>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</si>
  <si>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</si>
  <si>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</si>
  <si>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</si>
  <si>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</si>
  <si>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</si>
  <si>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</si>
  <si>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</si>
  <si>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</si>
  <si>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</si>
  <si>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</si>
  <si>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</si>
  <si>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</si>
  <si>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</si>
  <si>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</si>
  <si>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</si>
  <si>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</si>
  <si>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</si>
  <si>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</si>
  <si>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</si>
  <si>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</si>
  <si>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</si>
  <si>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</si>
  <si>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</si>
  <si>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</si>
  <si>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</si>
  <si>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</si>
  <si>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</si>
  <si>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</si>
  <si>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</si>
  <si>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</si>
  <si>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</si>
  <si>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</si>
  <si>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</si>
  <si>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</si>
  <si>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</si>
  <si>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</si>
  <si>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</si>
  <si>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</si>
  <si>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</si>
  <si>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</si>
  <si>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</si>
  <si>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</si>
  <si>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</si>
  <si>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</si>
  <si>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</si>
  <si>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</si>
  <si>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</si>
  <si>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</si>
  <si>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</si>
  <si>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</si>
  <si>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</si>
  <si>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</si>
  <si>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</si>
  <si>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</si>
  <si>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</si>
  <si>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</si>
  <si>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</si>
  <si>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</si>
  <si>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</si>
  <si>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</si>
  <si>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</si>
  <si>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</si>
  <si>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</si>
  <si>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</si>
  <si>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</si>
  <si>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</si>
  <si>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</si>
  <si>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</si>
  <si>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</si>
  <si>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</si>
  <si>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</si>
  <si>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</si>
  <si>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</si>
  <si>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</si>
  <si>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</si>
  <si>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</si>
  <si>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</si>
  <si>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</si>
  <si>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</si>
  <si>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</si>
  <si>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</si>
  <si>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</si>
  <si>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</si>
  <si>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</si>
  <si>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</si>
  <si>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</si>
  <si>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</si>
  <si>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</si>
  <si>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</si>
  <si>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</si>
  <si>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</si>
  <si>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</si>
  <si>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</si>
  <si>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</si>
  <si>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</si>
  <si>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</si>
  <si>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</si>
  <si>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</si>
  <si>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</si>
  <si>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</si>
  <si>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</si>
  <si>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</si>
  <si>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</si>
  <si>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</si>
  <si>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</si>
  <si>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</si>
  <si>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</si>
  <si>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</si>
  <si>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</si>
  <si>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</si>
  <si>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</si>
  <si>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</si>
  <si>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</si>
  <si>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</si>
  <si>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</si>
  <si>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</si>
  <si>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</si>
  <si>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</si>
  <si>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</si>
  <si>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</si>
  <si>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</si>
  <si>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</si>
  <si>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</si>
  <si>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</si>
  <si>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</si>
  <si>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</si>
  <si>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</si>
  <si>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</si>
  <si>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</si>
  <si>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</si>
  <si>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</si>
  <si>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</si>
  <si>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</si>
  <si>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</si>
  <si>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</si>
  <si>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</si>
  <si>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</si>
  <si>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</si>
  <si>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</si>
  <si>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</si>
  <si>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</si>
  <si>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</si>
  <si>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</si>
  <si>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</si>
  <si>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</si>
  <si>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</si>
  <si>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</si>
  <si>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</si>
  <si>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</si>
  <si>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</si>
  <si>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</si>
  <si>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</si>
  <si>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</si>
  <si>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</si>
  <si>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</si>
  <si>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</si>
  <si>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</si>
  <si>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</si>
  <si>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</si>
  <si>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</si>
  <si>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</si>
  <si>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</si>
  <si>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</si>
  <si>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</si>
  <si>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</si>
  <si>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</si>
  <si>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</si>
  <si>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</si>
  <si>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</si>
  <si>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</si>
  <si>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</si>
  <si>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</si>
  <si>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</si>
  <si>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</si>
  <si>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</si>
  <si>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</si>
  <si>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</si>
  <si>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</si>
  <si>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</si>
  <si>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</si>
  <si>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</si>
  <si>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</si>
  <si>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</si>
  <si>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</si>
  <si>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</si>
  <si>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</si>
  <si>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</si>
  <si>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</si>
  <si>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</si>
  <si>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</si>
  <si>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</si>
  <si>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</si>
  <si>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</si>
  <si>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</si>
  <si>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</si>
  <si>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</si>
  <si>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</si>
  <si>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</si>
  <si>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</si>
  <si>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</si>
  <si>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</si>
  <si>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</si>
  <si>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</si>
  <si>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</si>
  <si>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</si>
  <si>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</si>
  <si>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</si>
  <si>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</si>
  <si>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</si>
  <si>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</si>
  <si>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</si>
  <si>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</si>
  <si>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</si>
  <si>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</si>
  <si>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</si>
  <si>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</si>
  <si>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</si>
  <si>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</si>
  <si>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</si>
  <si>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</si>
  <si>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</si>
  <si>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</si>
  <si>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</si>
  <si>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</si>
  <si>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</si>
  <si>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</si>
  <si>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</si>
  <si>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</si>
  <si>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</si>
  <si>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</si>
  <si>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</si>
  <si>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</si>
  <si>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</si>
  <si>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</si>
  <si>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</si>
  <si>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</si>
  <si>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</si>
  <si>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</si>
  <si>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</si>
  <si>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</si>
  <si>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</si>
  <si>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</si>
  <si>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</si>
  <si>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</si>
  <si>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</si>
  <si>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</si>
  <si>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</si>
  <si>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</si>
  <si>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</si>
  <si>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</si>
  <si>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</si>
  <si>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</si>
  <si>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</si>
  <si>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</si>
  <si>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</si>
  <si>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</si>
  <si>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</si>
  <si>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</si>
  <si>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</si>
  <si>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</si>
  <si>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</si>
  <si>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</si>
  <si>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</si>
  <si>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</si>
  <si>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</si>
  <si>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</si>
  <si>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</si>
  <si>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</si>
  <si>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</si>
  <si>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</si>
  <si>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</si>
  <si>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</si>
  <si>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</si>
  <si>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</si>
  <si>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</si>
  <si>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</si>
  <si>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</si>
  <si>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</si>
  <si>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</si>
  <si>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</si>
  <si>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</si>
  <si>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</si>
  <si>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</si>
  <si>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</si>
  <si>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</si>
  <si>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</si>
  <si>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</si>
  <si>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</si>
  <si>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</si>
  <si>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</si>
  <si>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</si>
  <si>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</si>
  <si>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</si>
  <si>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</si>
  <si>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</si>
  <si>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</si>
  <si>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</si>
  <si>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</si>
  <si>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</si>
  <si>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</si>
  <si>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</si>
  <si>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</si>
  <si>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</si>
  <si>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</si>
  <si>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</si>
  <si>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</si>
  <si>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</si>
  <si>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</si>
  <si>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</si>
  <si>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</si>
  <si>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</si>
  <si>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</si>
  <si>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</si>
  <si>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</si>
  <si>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</si>
  <si>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</si>
  <si>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</si>
  <si>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</si>
  <si>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</si>
  <si>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</si>
  <si>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</si>
  <si>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</si>
  <si>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</si>
  <si>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</si>
  <si>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</si>
  <si>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</si>
  <si>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</si>
  <si>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</si>
  <si>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</si>
  <si>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</si>
  <si>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</si>
  <si>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</si>
  <si>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</si>
  <si>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</si>
  <si>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</si>
  <si>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</si>
  <si>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</si>
  <si>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</si>
  <si>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</si>
  <si>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</si>
  <si>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</si>
  <si>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</si>
  <si>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</si>
  <si>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</si>
  <si>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</si>
  <si>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</si>
  <si>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</si>
  <si>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</si>
  <si>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</si>
  <si>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</si>
  <si>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</si>
  <si>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</si>
  <si>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</si>
  <si>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</si>
  <si>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</si>
  <si>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</si>
  <si>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</si>
  <si>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</si>
  <si>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</si>
  <si>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</si>
  <si>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</si>
  <si>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</si>
  <si>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</si>
  <si>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</si>
  <si>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</si>
  <si>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</si>
  <si>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</si>
  <si>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</si>
  <si>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</si>
  <si>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</si>
  <si>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</si>
  <si>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</si>
  <si>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</si>
  <si>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</si>
  <si>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</si>
  <si>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</si>
  <si>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</si>
  <si>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</si>
  <si>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</si>
  <si>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</si>
  <si>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</si>
  <si>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</si>
  <si>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</si>
  <si>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</si>
  <si>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</si>
  <si>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</si>
  <si>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</si>
  <si>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</si>
  <si>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</si>
  <si>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</si>
  <si>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</si>
  <si>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</si>
  <si>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</si>
  <si>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</si>
  <si>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</si>
  <si>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</si>
  <si>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</si>
  <si>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</si>
  <si>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</si>
  <si>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</si>
  <si>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</si>
  <si>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</si>
  <si>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</si>
  <si>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</si>
  <si>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</si>
  <si>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</si>
  <si>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</si>
  <si>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</si>
  <si>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</si>
  <si>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</si>
  <si>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</si>
  <si>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</si>
  <si>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</si>
  <si>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</si>
  <si>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</si>
  <si>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</si>
  <si>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</si>
  <si>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</si>
  <si>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</si>
  <si>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</si>
  <si>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</si>
  <si>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</si>
  <si>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</si>
  <si>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</si>
  <si>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</si>
  <si>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</si>
  <si>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</si>
  <si>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</si>
  <si>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</si>
  <si>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</si>
  <si>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</si>
  <si>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</si>
  <si>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</si>
  <si>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</si>
  <si>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</si>
  <si>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</si>
  <si>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</si>
  <si>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</si>
  <si>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</si>
  <si>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</si>
  <si>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</si>
  <si>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</si>
  <si>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</si>
  <si>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</si>
  <si>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</si>
  <si>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</si>
  <si>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</si>
  <si>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</si>
  <si>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</si>
  <si>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</si>
  <si>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</si>
  <si>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</si>
  <si>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</si>
  <si>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</si>
  <si>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</si>
  <si>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</si>
  <si>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</si>
  <si>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</si>
  <si>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</si>
  <si>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</si>
  <si>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</si>
  <si>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</si>
  <si>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</si>
  <si>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</si>
  <si>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</si>
  <si>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</si>
  <si>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</si>
  <si>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</si>
  <si>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</si>
  <si>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</si>
  <si>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</si>
  <si>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</si>
  <si>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</si>
  <si>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</si>
  <si>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</si>
  <si>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</si>
  <si>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</si>
  <si>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</si>
  <si>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</si>
  <si>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</si>
  <si>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</si>
  <si>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</si>
  <si>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</si>
  <si>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</si>
  <si>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</si>
  <si>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</si>
  <si>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</si>
  <si>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</si>
  <si>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</si>
  <si>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</si>
  <si>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</si>
  <si>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</si>
  <si>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</si>
  <si>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</si>
  <si>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</si>
  <si>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</si>
  <si>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</si>
  <si>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</si>
  <si>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</si>
  <si>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</si>
  <si>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</si>
  <si>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</si>
  <si>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</si>
  <si>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</si>
  <si>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</si>
  <si>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</si>
  <si>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</si>
  <si>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</si>
  <si>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</si>
  <si>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</si>
  <si>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</si>
  <si>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</si>
  <si>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</si>
  <si>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</si>
  <si>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</si>
  <si>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</si>
  <si>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</si>
  <si>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</si>
  <si>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</si>
  <si>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</si>
  <si>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</si>
  <si>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</si>
  <si>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</si>
  <si>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</si>
  <si>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</si>
  <si>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</si>
  <si>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</si>
  <si>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</si>
  <si>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</si>
  <si>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</si>
  <si>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</si>
  <si>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</si>
  <si>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</si>
  <si>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</si>
  <si>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</si>
  <si>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</si>
  <si>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</si>
  <si>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</si>
  <si>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</si>
  <si>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</si>
  <si>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</si>
  <si>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</si>
  <si>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</si>
  <si>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</si>
  <si>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</si>
  <si>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</si>
  <si>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</si>
  <si>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</si>
  <si>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</si>
  <si>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</si>
  <si>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</si>
  <si>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</si>
  <si>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</si>
  <si>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</si>
  <si>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</si>
  <si>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</si>
  <si>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</si>
  <si>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</si>
  <si>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</si>
  <si>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</si>
  <si>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</si>
  <si>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</si>
  <si>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</si>
  <si>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</si>
  <si>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</si>
  <si>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</si>
  <si>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</si>
  <si>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</si>
  <si>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</si>
  <si>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</si>
  <si>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</si>
  <si>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</si>
  <si>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</si>
  <si>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</si>
  <si>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</si>
  <si>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</si>
  <si>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</si>
  <si>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</si>
  <si>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</si>
  <si>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</si>
  <si>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</si>
  <si>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</si>
  <si>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</si>
  <si>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</si>
  <si>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</si>
  <si>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</si>
  <si>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</si>
  <si>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</si>
  <si>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</si>
  <si>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</si>
  <si>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</si>
  <si>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</si>
  <si>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</si>
  <si>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</si>
  <si>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</si>
  <si>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</si>
  <si>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</si>
  <si>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</si>
  <si>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</si>
  <si>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</si>
  <si>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</si>
  <si>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</si>
  <si>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</si>
  <si>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</si>
  <si>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</si>
  <si>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</si>
  <si>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</si>
  <si>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</si>
  <si>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</si>
  <si>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</si>
  <si>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</si>
  <si>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</si>
  <si>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</si>
  <si>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</si>
  <si>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</si>
  <si>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</si>
  <si>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</si>
  <si>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</si>
  <si>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</si>
  <si>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</si>
  <si>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</si>
  <si>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</si>
  <si>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</si>
  <si>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</si>
  <si>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</si>
  <si>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</si>
  <si>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</si>
  <si>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</si>
  <si>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</si>
  <si>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</si>
  <si>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</si>
  <si>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</si>
  <si>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</si>
  <si>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</si>
  <si>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</si>
  <si>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</si>
  <si>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</si>
  <si>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</si>
  <si>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</si>
  <si>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</si>
  <si>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</si>
  <si>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</si>
  <si>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</si>
  <si>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</si>
  <si>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</si>
  <si>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</si>
  <si>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</si>
  <si>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</si>
  <si>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</si>
  <si>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</si>
  <si>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</si>
  <si>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</si>
  <si>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</si>
  <si>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</si>
  <si>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</si>
  <si>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</si>
  <si>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</si>
  <si>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</si>
  <si>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</si>
  <si>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</si>
  <si>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</si>
  <si>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</si>
  <si>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</si>
  <si>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</si>
  <si>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</si>
  <si>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</si>
  <si>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</si>
  <si>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</si>
  <si>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</si>
  <si>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</si>
  <si>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</si>
  <si>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</si>
  <si>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</si>
  <si>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</si>
  <si>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</si>
  <si>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</si>
  <si>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</si>
  <si>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</si>
  <si>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</si>
  <si>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</si>
  <si>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</si>
  <si>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</si>
  <si>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</si>
  <si>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</si>
  <si>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</si>
  <si>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</si>
  <si>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</si>
  <si>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</si>
  <si>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</si>
  <si>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</si>
  <si>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</si>
  <si>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</si>
  <si>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</si>
  <si>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</si>
  <si>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</si>
  <si>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</si>
  <si>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</si>
  <si>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</si>
  <si>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</si>
  <si>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</si>
  <si>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</si>
  <si>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</si>
  <si>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</si>
  <si>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</si>
  <si>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</si>
  <si>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</si>
  <si>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</si>
  <si>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</si>
  <si>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</si>
  <si>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</si>
  <si>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</si>
  <si>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</si>
  <si>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</si>
  <si>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</si>
  <si>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</si>
  <si>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</si>
  <si>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</si>
  <si>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</si>
  <si>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</si>
  <si>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</si>
  <si>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</si>
  <si>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</si>
  <si>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</si>
  <si>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</si>
  <si>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</si>
  <si>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</si>
  <si>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</si>
  <si>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</si>
  <si>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</si>
  <si>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</si>
  <si>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</si>
  <si>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</si>
  <si>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</si>
  <si>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</si>
  <si>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</si>
  <si>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</si>
  <si>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</si>
  <si>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</si>
  <si>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</si>
  <si>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</si>
  <si>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</si>
  <si>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</si>
  <si>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</si>
  <si>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</si>
  <si>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</si>
  <si>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</si>
  <si>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</si>
  <si>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</si>
  <si>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</si>
  <si>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</si>
  <si>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</si>
  <si>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</si>
  <si>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</si>
  <si>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</si>
  <si>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</si>
  <si>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</si>
  <si>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</si>
  <si>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</si>
  <si>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</si>
  <si>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</si>
  <si>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</si>
  <si>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</si>
  <si>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</si>
  <si>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</si>
  <si>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</si>
  <si>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</si>
  <si>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</si>
  <si>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</si>
  <si>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</si>
  <si>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</si>
  <si>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</si>
  <si>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</si>
  <si>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</si>
  <si>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</si>
  <si>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</si>
  <si>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</si>
  <si>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</si>
  <si>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</si>
  <si>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</si>
  <si>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</si>
  <si>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</si>
  <si>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</si>
  <si>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</si>
  <si>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</si>
  <si>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</si>
  <si>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</si>
  <si>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</si>
  <si>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</si>
  <si>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</si>
  <si>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</si>
  <si>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</si>
  <si>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</si>
  <si>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</si>
  <si>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</si>
  <si>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</si>
  <si>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</si>
  <si>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</si>
  <si>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</si>
  <si>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</si>
  <si>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</si>
  <si>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</si>
  <si>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</si>
  <si>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</si>
  <si>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</si>
  <si>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</si>
  <si>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</si>
  <si>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</si>
  <si>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</si>
  <si>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</si>
  <si>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</si>
  <si>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</si>
  <si>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</si>
  <si>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</si>
  <si>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</si>
  <si>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</si>
  <si>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</si>
  <si>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</si>
  <si>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</si>
  <si>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</si>
  <si>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</si>
  <si>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</si>
  <si>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</si>
  <si>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</si>
  <si>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</si>
  <si>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</si>
  <si>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</si>
  <si>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</si>
  <si>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</si>
  <si>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</si>
  <si>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</si>
  <si>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</si>
  <si>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</si>
  <si>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</si>
  <si>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</si>
  <si>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</si>
  <si>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</si>
  <si>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</si>
  <si>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</si>
  <si>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</si>
  <si>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</si>
  <si>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</si>
  <si>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</si>
  <si>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</si>
  <si>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</si>
  <si>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</si>
  <si>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</si>
  <si>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</si>
  <si>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</si>
  <si>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</si>
  <si>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</si>
  <si>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</si>
  <si>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</si>
  <si>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</si>
  <si>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</si>
  <si>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</si>
  <si>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</si>
  <si>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</si>
  <si>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</si>
  <si>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</si>
  <si>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</si>
  <si>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</si>
  <si>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</si>
  <si>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</si>
  <si>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</si>
  <si>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</si>
  <si>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</si>
  <si>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</si>
  <si>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</si>
  <si>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</si>
  <si>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</si>
  <si>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</si>
  <si>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</si>
  <si>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</si>
  <si>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</si>
  <si>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</si>
  <si>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</si>
  <si>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</si>
  <si>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</si>
  <si>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</si>
  <si>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</si>
  <si>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</si>
  <si>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</si>
  <si>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</si>
  <si>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</si>
  <si>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</si>
  <si>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</si>
  <si>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</si>
  <si>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</si>
  <si>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</si>
  <si>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</si>
  <si>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</si>
  <si>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</si>
  <si>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</si>
  <si>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</si>
  <si>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</si>
  <si>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</si>
  <si>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</si>
  <si>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</si>
  <si>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</si>
  <si>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</si>
  <si>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</si>
  <si>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</si>
  <si>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</si>
  <si>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</si>
  <si>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</si>
  <si>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</si>
  <si>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</si>
  <si>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</si>
  <si>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</si>
  <si>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</si>
  <si>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</si>
  <si>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</si>
  <si>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</si>
  <si>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</si>
  <si>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</si>
  <si>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</si>
  <si>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</si>
  <si>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</si>
  <si>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</si>
  <si>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</si>
  <si>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</si>
  <si>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</si>
  <si>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</si>
  <si>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</si>
  <si>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</si>
  <si>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</si>
  <si>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</si>
  <si>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</si>
  <si>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</si>
  <si>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</si>
  <si>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</si>
  <si>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</si>
  <si>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</si>
  <si>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</si>
  <si>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</si>
  <si>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</si>
  <si>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</si>
  <si>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</si>
  <si>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</si>
  <si>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</si>
  <si>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</si>
  <si>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</si>
  <si>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</si>
  <si>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</si>
  <si>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</si>
  <si>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</si>
  <si>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</si>
  <si>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</si>
  <si>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</si>
  <si>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</si>
  <si>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</si>
  <si>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</si>
  <si>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</si>
  <si>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</si>
  <si>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</si>
  <si>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</si>
  <si>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</si>
  <si>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</si>
  <si>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</si>
  <si>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</si>
  <si>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</si>
  <si>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</si>
  <si>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</si>
  <si>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</si>
  <si>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</si>
  <si>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</si>
  <si>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</si>
  <si>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</si>
  <si>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</si>
  <si>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</si>
  <si>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</si>
  <si>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</si>
  <si>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</si>
  <si>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</si>
  <si>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</si>
  <si>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</si>
  <si>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</si>
  <si>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</si>
  <si>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</si>
  <si>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</si>
  <si>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</si>
  <si>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</si>
  <si>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</si>
  <si>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</si>
  <si>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</si>
  <si>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</si>
  <si>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</si>
  <si>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</si>
  <si>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</si>
  <si>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</si>
  <si>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</si>
  <si>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</si>
  <si>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</si>
  <si>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</si>
  <si>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</si>
  <si>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</si>
  <si>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</si>
  <si>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</si>
  <si>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</si>
  <si>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</si>
  <si>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</si>
  <si>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</si>
  <si>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</si>
  <si>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</si>
  <si>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</si>
  <si>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</si>
  <si>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</si>
  <si>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</si>
  <si>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</si>
  <si>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</si>
  <si>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</si>
  <si>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</si>
  <si>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</si>
  <si>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</si>
  <si>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</si>
  <si>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</si>
  <si>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</si>
  <si>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</si>
  <si>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</si>
  <si>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</si>
  <si>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</si>
  <si>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</si>
  <si>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</si>
  <si>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</si>
  <si>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</si>
  <si>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</si>
  <si>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</si>
  <si>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</si>
  <si>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</si>
  <si>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</si>
  <si>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</si>
  <si>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</si>
  <si>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</si>
  <si>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</si>
  <si>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</si>
  <si>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</si>
  <si>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</si>
  <si>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</si>
  <si>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</si>
  <si>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</si>
  <si>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</si>
  <si>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</si>
  <si>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</si>
  <si>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</si>
  <si>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</si>
  <si>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</si>
  <si>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</si>
  <si>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</si>
  <si>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</si>
  <si>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</si>
  <si>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</si>
  <si>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</si>
  <si>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</si>
  <si>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</si>
  <si>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</si>
  <si>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</si>
  <si>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</si>
  <si>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</si>
  <si>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</si>
  <si>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</si>
  <si>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</si>
  <si>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</si>
  <si>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</si>
  <si>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</si>
  <si>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</si>
  <si>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</si>
  <si>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</si>
  <si>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</si>
  <si>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</si>
  <si>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</si>
  <si>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</si>
  <si>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</si>
  <si>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</si>
  <si>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</si>
  <si>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</si>
  <si>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</si>
  <si>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</si>
  <si>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</si>
  <si>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</si>
  <si>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</si>
  <si>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</si>
  <si>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</si>
  <si>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</si>
  <si>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</si>
  <si>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</si>
  <si>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</si>
  <si>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</si>
  <si>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</si>
  <si>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</si>
  <si>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</si>
  <si>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</si>
  <si>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</si>
  <si>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</si>
  <si>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</si>
  <si>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</si>
  <si>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</si>
  <si>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</si>
  <si>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</si>
  <si>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</si>
  <si>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</si>
  <si>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</si>
  <si>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</si>
  <si>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</si>
  <si>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</si>
  <si>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</si>
  <si>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</si>
  <si>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</si>
  <si>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</si>
  <si>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</si>
  <si>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</si>
  <si>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</si>
  <si>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</si>
  <si>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</si>
  <si>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</si>
  <si>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</si>
  <si>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</si>
  <si>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</si>
  <si>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</si>
  <si>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</si>
  <si>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</si>
  <si>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</si>
  <si>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</si>
  <si>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</si>
  <si>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</si>
  <si>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</si>
  <si>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</si>
  <si>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</si>
  <si>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</si>
  <si>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</si>
  <si>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</si>
  <si>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</si>
  <si>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</si>
  <si>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</si>
  <si>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</si>
  <si>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</si>
  <si>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</si>
  <si>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</si>
  <si>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</si>
  <si>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</si>
  <si>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</si>
  <si>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</si>
  <si>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</si>
  <si>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</si>
  <si>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</si>
  <si>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</si>
  <si>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</si>
  <si>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</si>
  <si>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</si>
  <si>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</si>
  <si>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</si>
  <si>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</si>
  <si>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</si>
  <si>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</si>
  <si>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</si>
  <si>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</si>
  <si>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</si>
  <si>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</si>
  <si>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</si>
  <si>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</si>
  <si>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</si>
  <si>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</si>
  <si>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</si>
  <si>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</si>
  <si>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</si>
  <si>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</si>
  <si>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</si>
  <si>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</si>
  <si>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</si>
  <si>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</si>
  <si>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</si>
  <si>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</si>
  <si>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</si>
  <si>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</si>
  <si>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</si>
  <si>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</si>
  <si>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</si>
  <si>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</si>
  <si>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</si>
  <si>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</si>
  <si>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</si>
  <si>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</si>
  <si>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</si>
  <si>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</si>
  <si>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</si>
  <si>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</si>
  <si>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</si>
  <si>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</si>
  <si>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</si>
  <si>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</si>
  <si>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</si>
  <si>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</si>
  <si>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</si>
  <si>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</si>
  <si>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</si>
  <si>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</si>
  <si>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</si>
  <si>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</si>
  <si>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</si>
  <si>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</si>
  <si>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</si>
  <si>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</si>
  <si>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</si>
  <si>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</si>
  <si>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</si>
  <si>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</si>
  <si>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</si>
  <si>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</si>
  <si>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</si>
  <si>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</si>
  <si>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</si>
  <si>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</si>
  <si>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</si>
  <si>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</si>
  <si>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</si>
  <si>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</si>
  <si>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</si>
  <si>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</si>
  <si>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</si>
  <si>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</si>
  <si>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</si>
  <si>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</si>
  <si>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</si>
  <si>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</si>
  <si>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</si>
  <si>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</si>
  <si>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</si>
  <si>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</si>
  <si>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</si>
  <si>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</si>
  <si>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</si>
  <si>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</si>
  <si>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</si>
  <si>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</si>
  <si>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</si>
  <si>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</si>
  <si>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</si>
  <si>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</si>
  <si>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</si>
  <si>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</si>
  <si>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</si>
  <si>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</si>
  <si>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</si>
  <si>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</si>
  <si>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</si>
  <si>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</si>
  <si>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</si>
  <si>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</si>
  <si>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</si>
  <si>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</si>
  <si>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</si>
  <si>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</si>
  <si>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</si>
  <si>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</si>
  <si>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</si>
  <si>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</si>
  <si>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</si>
  <si>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</si>
  <si>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</si>
  <si>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</si>
  <si>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</si>
  <si>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</si>
  <si>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</si>
  <si>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</si>
  <si>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</si>
  <si>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</si>
  <si>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</si>
  <si>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</si>
  <si>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</si>
  <si>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</si>
  <si>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</si>
  <si>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</si>
  <si>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</si>
  <si>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</si>
  <si>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</si>
  <si>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</si>
  <si>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</si>
  <si>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</si>
  <si>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</si>
  <si>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</si>
  <si>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</si>
  <si>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</si>
  <si>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</si>
  <si>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</si>
  <si>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</si>
  <si>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</si>
  <si>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</si>
  <si>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</si>
  <si>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</si>
  <si>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</si>
  <si>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</si>
  <si>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</si>
  <si>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</si>
  <si>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</si>
  <si>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</si>
  <si>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</si>
  <si>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</si>
  <si>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</si>
  <si>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</si>
  <si>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</si>
  <si>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</si>
  <si>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</si>
  <si>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</si>
  <si>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</si>
  <si>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</si>
  <si>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</si>
  <si>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</si>
  <si>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</si>
  <si>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</si>
  <si>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</si>
  <si>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</si>
  <si>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</si>
  <si>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</si>
  <si>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</si>
  <si>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</si>
  <si>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</si>
  <si>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</si>
  <si>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</si>
  <si>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</si>
  <si>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</si>
  <si>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</si>
  <si>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</si>
  <si>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</si>
  <si>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</si>
  <si>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</si>
  <si>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</si>
  <si>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</si>
  <si>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</si>
  <si>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</si>
  <si>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</si>
  <si>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</si>
  <si>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</si>
  <si>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</si>
  <si>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</si>
  <si>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</si>
  <si>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</si>
  <si>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</si>
  <si>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</si>
  <si>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</si>
  <si>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</si>
  <si>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</si>
  <si>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</si>
  <si>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</si>
  <si>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</si>
  <si>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</si>
  <si>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</si>
  <si>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</si>
  <si>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</si>
  <si>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</si>
  <si>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</si>
  <si>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</si>
  <si>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</si>
  <si>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</si>
  <si>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</si>
  <si>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</si>
  <si>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</si>
  <si>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</si>
  <si>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</si>
  <si>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</si>
  <si>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</si>
  <si>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</si>
  <si>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</si>
  <si>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</si>
  <si>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</si>
  <si>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</si>
  <si>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</si>
  <si>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</si>
  <si>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</si>
  <si>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</si>
  <si>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</si>
  <si>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</si>
  <si>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</si>
  <si>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</si>
  <si>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</si>
  <si>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</si>
  <si>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</si>
  <si>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</si>
  <si>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</si>
  <si>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</si>
  <si>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</si>
  <si>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</si>
  <si>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</si>
  <si>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</si>
  <si>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</si>
  <si>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</si>
  <si>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</si>
  <si>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</si>
  <si>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</si>
  <si>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</si>
  <si>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</si>
  <si>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</si>
  <si>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</si>
  <si>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</si>
  <si>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</si>
  <si>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</si>
  <si>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</si>
  <si>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</si>
  <si>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</si>
  <si>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</si>
  <si>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</si>
  <si>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</si>
  <si>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</si>
  <si>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</si>
  <si>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</si>
  <si>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</si>
  <si>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</si>
  <si>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</si>
  <si>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</si>
  <si>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</si>
  <si>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</si>
  <si>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</si>
  <si>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</si>
  <si>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</si>
  <si>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</si>
  <si>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</si>
  <si>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</si>
  <si>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</si>
  <si>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</si>
  <si>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</si>
  <si>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</si>
  <si>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</si>
  <si>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</si>
  <si>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</si>
  <si>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</si>
  <si>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</si>
  <si>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</si>
  <si>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</si>
  <si>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</si>
  <si>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</si>
  <si>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</si>
  <si>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</si>
  <si>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</si>
  <si>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</si>
  <si>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</si>
  <si>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</si>
  <si>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</si>
  <si>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</si>
  <si>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</si>
  <si>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</si>
  <si>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</si>
  <si>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</si>
  <si>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</si>
  <si>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</si>
  <si>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</si>
  <si>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</si>
  <si>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</si>
  <si>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</si>
  <si>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</si>
  <si>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</si>
  <si>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</si>
  <si>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</si>
  <si>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</si>
  <si>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</si>
  <si>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</si>
  <si>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</si>
  <si>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</si>
  <si>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</si>
  <si>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</si>
  <si>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</si>
  <si>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</si>
  <si>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</si>
  <si>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</si>
  <si>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</si>
  <si>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</si>
  <si>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</si>
  <si>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</si>
  <si>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</si>
  <si>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</si>
  <si>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</si>
  <si>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</si>
  <si>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</si>
  <si>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</si>
  <si>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</si>
  <si>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</si>
  <si>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</si>
  <si>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</si>
  <si>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</si>
  <si>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</si>
  <si>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</si>
  <si>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</si>
  <si>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</si>
  <si>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</si>
  <si>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</si>
  <si>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</si>
  <si>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</si>
  <si>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</si>
  <si>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</si>
  <si>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</si>
  <si>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</si>
  <si>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</si>
  <si>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</si>
  <si>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</si>
  <si>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</si>
  <si>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</si>
  <si>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</si>
  <si>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</si>
  <si>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</si>
  <si>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</si>
  <si>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</si>
  <si>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</si>
  <si>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</si>
  <si>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</si>
  <si>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</si>
  <si>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</si>
  <si>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</si>
  <si>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</si>
  <si>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</si>
  <si>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</si>
  <si>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</si>
  <si>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</si>
  <si>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</si>
  <si>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</si>
  <si>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</si>
  <si>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</si>
  <si>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</si>
  <si>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</si>
  <si>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</si>
  <si>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</si>
  <si>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</si>
  <si>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</si>
  <si>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</si>
  <si>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</si>
  <si>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</si>
  <si>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</si>
  <si>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</si>
  <si>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</si>
  <si>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</si>
  <si>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</si>
  <si>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</si>
  <si>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</si>
  <si>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</si>
  <si>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</si>
  <si>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</si>
  <si>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</si>
  <si>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</si>
  <si>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</si>
  <si>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</si>
  <si>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</si>
  <si>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</si>
  <si>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</si>
  <si>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</si>
  <si>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</si>
  <si>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</si>
  <si>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</si>
  <si>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</si>
  <si>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</si>
  <si>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</si>
  <si>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</si>
  <si>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</si>
  <si>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</si>
  <si>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</si>
  <si>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</si>
  <si>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</si>
  <si>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</si>
  <si>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</si>
  <si>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</si>
  <si>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</si>
  <si>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</si>
  <si>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</si>
  <si>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</si>
  <si>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</si>
  <si>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</si>
  <si>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</si>
  <si>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</si>
  <si>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</si>
  <si>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</si>
  <si>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</si>
  <si>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</si>
  <si>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</si>
  <si>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</si>
  <si>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</si>
  <si>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</si>
  <si>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</si>
  <si>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</si>
  <si>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</si>
  <si>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</si>
  <si>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</si>
  <si>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</si>
  <si>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</si>
  <si>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</si>
  <si>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</si>
  <si>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</si>
  <si>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</si>
  <si>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</si>
  <si>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</si>
  <si>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</si>
  <si>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</si>
  <si>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</si>
  <si>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</si>
  <si>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</si>
  <si>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</si>
  <si>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</si>
  <si>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</si>
  <si>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</si>
  <si>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</si>
  <si>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</si>
  <si>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</si>
  <si>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</si>
  <si>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</si>
  <si>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</si>
  <si>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</si>
  <si>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</si>
  <si>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</si>
  <si>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</si>
  <si>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</si>
  <si>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</si>
  <si>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</si>
  <si>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</si>
  <si>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</si>
  <si>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</si>
  <si>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</si>
  <si>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</si>
  <si>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</si>
  <si>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</si>
  <si>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</si>
  <si>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</si>
  <si>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</si>
  <si>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</si>
  <si>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</si>
  <si>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</si>
  <si>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</si>
  <si>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</si>
  <si>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</si>
  <si>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</si>
  <si>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</si>
  <si>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</si>
  <si>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</si>
  <si>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</si>
  <si>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</si>
  <si>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</si>
  <si>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</si>
  <si>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</si>
  <si>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</si>
  <si>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</si>
  <si>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</si>
  <si>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</si>
  <si>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</si>
  <si>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</si>
  <si>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</si>
  <si>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</si>
  <si>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</si>
  <si>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</si>
  <si>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</si>
  <si>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</si>
  <si>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</si>
  <si>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</si>
  <si>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</si>
  <si>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</si>
  <si>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</si>
  <si>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</si>
  <si>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</si>
  <si>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</si>
  <si>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</si>
  <si>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</si>
  <si>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</si>
  <si>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</si>
  <si>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</si>
  <si>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</si>
  <si>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</si>
  <si>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</si>
  <si>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</si>
  <si>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</si>
  <si>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</si>
  <si>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</si>
  <si>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</si>
  <si>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</si>
  <si>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</si>
  <si>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</si>
  <si>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</si>
  <si>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</si>
  <si>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</si>
  <si>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</si>
  <si>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</si>
  <si>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</si>
  <si>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</si>
  <si>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</si>
  <si>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</si>
  <si>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</si>
  <si>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</si>
  <si>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</si>
  <si>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</si>
  <si>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</si>
  <si>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</si>
  <si>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</si>
  <si>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</si>
  <si>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</si>
  <si>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</si>
  <si>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</si>
  <si>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</si>
  <si>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</si>
  <si>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</si>
  <si>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</si>
  <si>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</si>
  <si>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</si>
  <si>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</si>
  <si>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</si>
  <si>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</si>
  <si>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</si>
  <si>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</si>
  <si>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</si>
  <si>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</si>
  <si>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</si>
  <si>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</si>
  <si>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</si>
  <si>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</si>
  <si>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</si>
  <si>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</si>
  <si>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</si>
  <si>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</si>
  <si>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</si>
  <si>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</si>
  <si>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</si>
  <si>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</si>
  <si>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</si>
  <si>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</si>
  <si>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</si>
  <si>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</si>
  <si>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</si>
  <si>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</si>
  <si>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</si>
  <si>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</si>
  <si>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</si>
  <si>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</si>
  <si>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</si>
  <si>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</si>
  <si>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</si>
  <si>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</si>
  <si>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</si>
  <si>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</si>
  <si>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</si>
  <si>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</si>
  <si>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</si>
  <si>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</si>
  <si>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</si>
  <si>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</si>
  <si>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</si>
  <si>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</si>
  <si>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</si>
  <si>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</si>
  <si>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</si>
  <si>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</si>
  <si>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</si>
  <si>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</si>
  <si>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</si>
  <si>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</si>
  <si>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</si>
  <si>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</si>
  <si>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</si>
  <si>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</si>
  <si>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</si>
  <si>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</si>
  <si>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</si>
  <si>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</si>
  <si>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</si>
  <si>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</si>
  <si>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</si>
  <si>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</si>
  <si>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</si>
  <si>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</si>
  <si>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</si>
  <si>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</si>
  <si>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</si>
  <si>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</si>
  <si>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</si>
  <si>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</si>
  <si>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</si>
  <si>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</si>
  <si>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</si>
  <si>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</si>
  <si>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</si>
  <si>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</si>
  <si>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</si>
  <si>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</si>
  <si>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</si>
  <si>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</si>
  <si>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</si>
  <si>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</si>
  <si>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</si>
  <si>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</si>
  <si>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</si>
  <si>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</si>
  <si>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</si>
  <si>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</si>
  <si>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</si>
  <si>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</si>
  <si>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</si>
  <si>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</si>
  <si>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</si>
  <si>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</si>
  <si>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</si>
  <si>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</si>
  <si>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</si>
  <si>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</si>
  <si>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</si>
  <si>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</si>
  <si>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</si>
  <si>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</si>
  <si>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</si>
  <si>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</si>
  <si>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</si>
  <si>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</si>
  <si>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</si>
  <si>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</si>
  <si>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</si>
  <si>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</si>
  <si>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</si>
  <si>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</si>
  <si>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</si>
  <si>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</si>
  <si>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</si>
  <si>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</si>
  <si>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</si>
  <si>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</si>
  <si>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</si>
  <si>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</si>
  <si>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</si>
  <si>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</si>
  <si>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</si>
  <si>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</si>
  <si>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</si>
  <si>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</si>
  <si>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</si>
  <si>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</si>
  <si>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</si>
  <si>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</si>
  <si>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</si>
  <si>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</si>
  <si>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</si>
  <si>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</si>
  <si>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</si>
  <si>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</si>
  <si>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</si>
  <si>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</si>
  <si>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</si>
  <si>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</si>
  <si>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</si>
  <si>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</si>
  <si>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</si>
  <si>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</si>
  <si>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</si>
  <si>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</si>
  <si>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</si>
  <si>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</si>
  <si>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</si>
  <si>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</si>
  <si>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</si>
  <si>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</si>
  <si>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</si>
  <si>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</si>
  <si>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</si>
  <si>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</si>
  <si>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</si>
  <si>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</si>
  <si>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</si>
  <si>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</si>
  <si>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</si>
  <si>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</si>
  <si>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</si>
  <si>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</si>
  <si>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</si>
  <si>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</si>
  <si>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</si>
  <si>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</si>
  <si>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</si>
  <si>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</si>
  <si>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</si>
  <si>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</si>
  <si>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</si>
  <si>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</si>
  <si>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</si>
  <si>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</si>
  <si>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</si>
  <si>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</si>
  <si>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</si>
  <si>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</si>
  <si>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</si>
  <si>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</si>
  <si>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</si>
  <si>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</si>
  <si>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</si>
  <si>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</si>
  <si>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</si>
  <si>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</si>
  <si>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</si>
  <si>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</si>
  <si>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</si>
  <si>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</si>
  <si>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</si>
  <si>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</si>
  <si>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</si>
  <si>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</si>
  <si>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</si>
  <si>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</si>
  <si>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</si>
  <si>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</si>
  <si>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</si>
  <si>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</si>
  <si>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</si>
  <si>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</si>
  <si>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</si>
  <si>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</si>
  <si>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</si>
  <si>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</si>
  <si>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</si>
  <si>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</si>
  <si>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</si>
  <si>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</si>
  <si>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</si>
  <si>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</si>
  <si>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</si>
  <si>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</si>
  <si>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</si>
  <si>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</si>
  <si>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</si>
  <si>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</si>
  <si>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</si>
  <si>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</si>
  <si>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</si>
  <si>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</si>
  <si>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</si>
  <si>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</si>
  <si>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</si>
  <si>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</si>
  <si>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</si>
  <si>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</si>
  <si>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</si>
  <si>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</si>
  <si>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</si>
  <si>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</si>
  <si>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</si>
  <si>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</si>
  <si>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</si>
  <si>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</si>
  <si>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</si>
  <si>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</si>
  <si>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</si>
  <si>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</si>
  <si>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</si>
  <si>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</si>
  <si>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</si>
  <si>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</si>
  <si>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</si>
  <si>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</si>
  <si>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</si>
  <si>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</si>
  <si>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</si>
  <si>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</si>
  <si>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</si>
  <si>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</si>
  <si>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</si>
  <si>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</si>
  <si>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</si>
  <si>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</si>
  <si>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</si>
  <si>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</si>
  <si>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</si>
  <si>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</si>
  <si>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</si>
  <si>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</si>
  <si>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</si>
  <si>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</si>
  <si>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</si>
  <si>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</si>
  <si>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</si>
  <si>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</si>
  <si>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</si>
  <si>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</si>
  <si>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</si>
  <si>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</si>
  <si>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</si>
  <si>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</si>
  <si>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</si>
  <si>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</si>
  <si>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</si>
  <si>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</si>
  <si>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</si>
  <si>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</si>
  <si>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</si>
  <si>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</si>
  <si>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</si>
  <si>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</si>
  <si>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</si>
  <si>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</si>
  <si>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</si>
  <si>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</si>
  <si>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</si>
  <si>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</si>
  <si>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</si>
  <si>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</si>
  <si>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</si>
  <si>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</si>
  <si>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</si>
  <si>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</si>
  <si>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</si>
  <si>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</si>
  <si>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</si>
  <si>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</si>
  <si>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</si>
  <si>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</si>
  <si>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</si>
  <si>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</si>
  <si>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</si>
  <si>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</si>
  <si>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</si>
  <si>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</si>
  <si>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</si>
  <si>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</si>
  <si>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</si>
  <si>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</si>
  <si>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</si>
  <si>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</si>
  <si>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</si>
  <si>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</si>
  <si>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</si>
  <si>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</si>
  <si>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</si>
  <si>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</si>
  <si>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</si>
  <si>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</si>
  <si>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</si>
  <si>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</si>
  <si>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</si>
  <si>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</si>
  <si>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</si>
  <si>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</si>
  <si>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</si>
  <si>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</si>
  <si>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</si>
  <si>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</si>
  <si>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</si>
  <si>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</si>
  <si>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</si>
  <si>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</si>
  <si>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</si>
  <si>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</si>
  <si>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</si>
  <si>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</si>
  <si>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</si>
  <si>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</si>
  <si>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</si>
  <si>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</si>
  <si>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</si>
  <si>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</si>
  <si>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</si>
  <si>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</si>
  <si>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</si>
  <si>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</si>
  <si>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</si>
  <si>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</si>
  <si>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</si>
  <si>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</si>
  <si>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</si>
  <si>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</si>
  <si>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</si>
  <si>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</si>
  <si>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</si>
  <si>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</si>
  <si>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</si>
  <si>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</si>
  <si>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</si>
  <si>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</si>
  <si>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</si>
  <si>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</si>
  <si>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</si>
  <si>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</si>
  <si>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</si>
  <si>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</si>
  <si>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</si>
  <si>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</si>
  <si>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</si>
  <si>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</si>
  <si>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</si>
  <si>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</si>
  <si>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</si>
  <si>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</si>
  <si>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</si>
  <si>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</si>
  <si>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</si>
  <si>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</si>
  <si>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</si>
  <si>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</si>
  <si>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</si>
  <si>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</si>
  <si>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</si>
  <si>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</si>
  <si>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</si>
  <si>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</si>
  <si>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</si>
  <si>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</si>
  <si>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</si>
  <si>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</si>
  <si>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</si>
  <si>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</si>
  <si>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</si>
  <si>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</si>
  <si>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</si>
  <si>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</si>
  <si>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</si>
  <si>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</si>
  <si>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</si>
  <si>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</si>
  <si>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</si>
  <si>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</si>
  <si>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</si>
  <si>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</si>
  <si>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</si>
  <si>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</si>
  <si>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</si>
  <si>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</si>
  <si>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</si>
  <si>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</si>
  <si>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</si>
  <si>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</si>
  <si>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</si>
  <si>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</si>
  <si>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</si>
  <si>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</si>
  <si>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</si>
  <si>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</si>
  <si>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</si>
  <si>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</si>
  <si>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</si>
  <si>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</si>
  <si>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</si>
  <si>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</si>
  <si>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</si>
  <si>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</si>
  <si>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</si>
  <si>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</si>
  <si>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</si>
  <si>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</si>
  <si>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</si>
  <si>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</si>
  <si>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</si>
  <si>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</si>
  <si>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</si>
  <si>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</si>
  <si>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</si>
  <si>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</si>
  <si>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</si>
  <si>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</si>
  <si>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</si>
  <si>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</si>
  <si>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</si>
  <si>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</si>
  <si>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</si>
  <si>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</si>
  <si>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</si>
  <si>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</si>
  <si>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</si>
  <si>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</si>
  <si>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</si>
  <si>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</si>
  <si>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</si>
  <si>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</si>
  <si>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</si>
  <si>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</si>
  <si>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</si>
  <si>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</si>
  <si>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</si>
  <si>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</si>
  <si>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</si>
  <si>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</si>
  <si>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</si>
  <si>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</si>
  <si>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</si>
  <si>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</si>
  <si>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</si>
  <si>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</si>
  <si>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</si>
  <si>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</si>
  <si>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</si>
  <si>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</si>
  <si>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</si>
  <si>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</si>
  <si>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</si>
  <si>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</si>
  <si>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</si>
  <si>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</si>
  <si>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</si>
  <si>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</si>
  <si>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</si>
  <si>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</si>
  <si>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</si>
  <si>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</si>
  <si>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</si>
  <si>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</si>
  <si>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</si>
  <si>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</si>
  <si>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</si>
  <si>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</si>
  <si>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</si>
  <si>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</si>
  <si>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</si>
  <si>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</si>
  <si>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</si>
  <si>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</si>
  <si>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</si>
  <si>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</si>
  <si>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</si>
  <si>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</si>
  <si>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</si>
  <si>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</si>
  <si>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</si>
  <si>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</si>
  <si>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</si>
  <si>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</si>
  <si>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</si>
  <si>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</si>
  <si>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</si>
  <si>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</si>
  <si>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</si>
  <si>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</si>
  <si>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</si>
  <si>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</si>
  <si>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</si>
  <si>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</si>
  <si>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</si>
  <si>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</si>
  <si>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</si>
  <si>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</si>
  <si>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</si>
  <si>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</si>
  <si>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</si>
  <si>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</si>
  <si>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</si>
  <si>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</si>
  <si>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</si>
  <si>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</si>
  <si>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</si>
  <si>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</si>
  <si>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</si>
  <si>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</si>
  <si>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</si>
  <si>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</si>
  <si>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</si>
  <si>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</si>
  <si>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</si>
  <si>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</si>
  <si>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</si>
  <si>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</si>
  <si>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</si>
  <si>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</si>
  <si>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</si>
  <si>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</si>
  <si>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</si>
  <si>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</si>
  <si>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</si>
  <si>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</si>
  <si>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</si>
  <si>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</si>
  <si>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</si>
  <si>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</si>
  <si>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</si>
  <si>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</si>
  <si>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</si>
  <si>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</si>
  <si>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</si>
  <si>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</si>
  <si>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</si>
  <si>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</si>
  <si>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</si>
  <si>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</si>
  <si>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</si>
  <si>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</si>
  <si>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</si>
  <si>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</si>
  <si>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</si>
  <si>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</si>
  <si>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</si>
  <si>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</si>
  <si>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</si>
  <si>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</si>
  <si>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</si>
  <si>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</si>
  <si>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</si>
  <si>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</si>
  <si>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</si>
  <si>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</si>
  <si>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</si>
  <si>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</si>
  <si>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</si>
  <si>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</si>
  <si>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</si>
  <si>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</si>
  <si>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</si>
  <si>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</si>
  <si>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</si>
  <si>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</si>
  <si>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</si>
  <si>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</si>
  <si>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</si>
  <si>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</si>
  <si>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</si>
  <si>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</si>
  <si>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</si>
  <si>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</si>
  <si>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</si>
  <si>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</si>
  <si>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</si>
  <si>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</si>
  <si>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</si>
  <si>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</si>
  <si>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</si>
  <si>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</si>
  <si>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</si>
  <si>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</si>
  <si>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</si>
  <si>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</si>
  <si>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</si>
  <si>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</si>
  <si>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</si>
  <si>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</si>
  <si>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</si>
  <si>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</si>
  <si>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</si>
  <si>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</si>
  <si>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</si>
  <si>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</si>
  <si>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</si>
  <si>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</si>
  <si>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</si>
  <si>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</si>
  <si>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</si>
  <si>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</si>
  <si>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</si>
  <si>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</si>
  <si>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</si>
  <si>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</si>
  <si>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</si>
  <si>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</si>
  <si>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</si>
  <si>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</si>
  <si>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</si>
  <si>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</si>
  <si>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</si>
  <si>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</si>
  <si>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</si>
  <si>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</si>
  <si>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</si>
  <si>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</si>
  <si>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</si>
  <si>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</si>
  <si>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</si>
  <si>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</si>
  <si>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</si>
  <si>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</si>
  <si>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</si>
  <si>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</si>
  <si>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</si>
  <si>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</si>
  <si>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</si>
  <si>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</si>
  <si>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</si>
  <si>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</si>
  <si>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</si>
  <si>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</si>
  <si>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</si>
  <si>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</si>
  <si>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</si>
  <si>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</si>
  <si>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</si>
  <si>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</si>
  <si>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</si>
  <si>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</si>
  <si>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</si>
  <si>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</si>
  <si>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</si>
  <si>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</si>
  <si>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</si>
  <si>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</si>
  <si>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</si>
  <si>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</si>
  <si>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</si>
  <si>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</si>
  <si>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</si>
  <si>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</si>
  <si>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</si>
  <si>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</si>
  <si>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</si>
  <si>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</si>
  <si>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</si>
  <si>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</si>
  <si>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</si>
  <si>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</si>
  <si>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</si>
  <si>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</si>
  <si>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</si>
  <si>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</si>
  <si>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</si>
  <si>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</si>
  <si>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</si>
  <si>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</si>
  <si>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</si>
  <si>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</si>
  <si>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</si>
  <si>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</si>
  <si>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</si>
  <si>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</si>
  <si>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</si>
  <si>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</si>
  <si>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</si>
  <si>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</si>
  <si>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</si>
  <si>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</si>
  <si>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</si>
  <si>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</si>
  <si>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</si>
  <si>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</si>
  <si>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</si>
  <si>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</si>
  <si>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</si>
  <si>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</si>
  <si>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</si>
  <si>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</si>
  <si>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</si>
  <si>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</si>
  <si>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</si>
  <si>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</si>
  <si>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</si>
  <si>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</si>
  <si>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</si>
  <si>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</si>
  <si>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</si>
  <si>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</si>
  <si>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</si>
  <si>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</si>
  <si>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</si>
  <si>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</si>
  <si>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</si>
  <si>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</si>
  <si>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</si>
  <si>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</si>
  <si>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</si>
  <si>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</si>
  <si>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</si>
  <si>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</si>
  <si>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</si>
  <si>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</si>
  <si>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</si>
  <si>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</si>
  <si>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</si>
  <si>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</si>
  <si>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</si>
  <si>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</si>
  <si>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</si>
  <si>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</si>
  <si>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</si>
  <si>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</si>
  <si>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</si>
  <si>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</si>
  <si>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</si>
  <si>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</si>
  <si>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</si>
  <si>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</si>
  <si>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</si>
  <si>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</si>
  <si>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</si>
  <si>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</si>
  <si>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</si>
  <si>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</si>
  <si>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</si>
  <si>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</si>
  <si>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</si>
  <si>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</si>
  <si>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</si>
  <si>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</si>
  <si>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</si>
  <si>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</si>
  <si>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</si>
  <si>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</si>
  <si>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</si>
  <si>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</si>
  <si>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</si>
  <si>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</si>
  <si>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</si>
  <si>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</si>
  <si>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</si>
  <si>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</si>
  <si>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</si>
  <si>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</si>
  <si>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</si>
  <si>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</si>
  <si>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</si>
  <si>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</si>
  <si>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</si>
  <si>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</si>
  <si>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</si>
  <si>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</si>
  <si>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</si>
  <si>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</si>
  <si>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</si>
  <si>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</si>
  <si>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</si>
  <si>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</si>
  <si>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</si>
  <si>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</si>
  <si>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</si>
  <si>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</si>
  <si>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</si>
  <si>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</si>
  <si>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</si>
  <si>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</si>
  <si>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</si>
  <si>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</si>
  <si>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</si>
  <si>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</si>
  <si>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</si>
  <si>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</si>
  <si>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</si>
  <si>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</si>
  <si>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</si>
  <si>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</si>
  <si>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</si>
  <si>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</si>
  <si>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</si>
  <si>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</si>
  <si>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</si>
  <si>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</si>
  <si>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</si>
  <si>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</si>
  <si>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</si>
  <si>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</si>
  <si>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</si>
  <si>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</si>
  <si>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</si>
  <si>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</si>
  <si>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</si>
  <si>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</si>
  <si>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</si>
  <si>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</si>
  <si>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</si>
  <si>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</si>
  <si>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</si>
  <si>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</si>
  <si>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</si>
  <si>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</si>
  <si>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</si>
  <si>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</si>
  <si>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</si>
  <si>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</si>
  <si>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</si>
  <si>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</si>
  <si>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</si>
  <si>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</si>
  <si>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</si>
  <si>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</si>
  <si>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</si>
  <si>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</si>
  <si>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</si>
  <si>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</si>
  <si>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</si>
  <si>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</si>
  <si>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</si>
  <si>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</si>
  <si>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</si>
  <si>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</si>
  <si>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</si>
  <si>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</si>
  <si>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</si>
  <si>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</si>
  <si>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</si>
  <si>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</si>
  <si>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</si>
  <si>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</si>
  <si>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</si>
  <si>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</si>
  <si>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</si>
  <si>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</si>
  <si>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</si>
  <si>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</si>
  <si>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</si>
  <si>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</si>
  <si>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</si>
  <si>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</si>
  <si>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</si>
  <si>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</si>
  <si>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</si>
  <si>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</si>
  <si>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</si>
  <si>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</si>
  <si>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</si>
  <si>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</si>
  <si>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</si>
  <si>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</si>
  <si>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</si>
  <si>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</si>
  <si>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</si>
  <si>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</si>
  <si>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</si>
  <si>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</si>
  <si>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</si>
  <si>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</si>
  <si>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</si>
  <si>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</si>
  <si>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</si>
  <si>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</si>
  <si>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</si>
  <si>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</si>
  <si>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</si>
  <si>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</si>
  <si>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</si>
  <si>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</si>
  <si>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</si>
  <si>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</si>
  <si>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</si>
  <si>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</si>
  <si>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</si>
  <si>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</si>
  <si>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</si>
  <si>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</si>
  <si>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</si>
  <si>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</si>
  <si>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</si>
  <si>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</si>
  <si>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</si>
  <si>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</si>
  <si>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</si>
  <si>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</si>
  <si>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</si>
  <si>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</si>
  <si>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</si>
  <si>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</si>
  <si>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</si>
  <si>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</si>
  <si>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</si>
  <si>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</si>
  <si>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</si>
  <si>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</si>
  <si>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</si>
  <si>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</si>
  <si>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</si>
  <si>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</si>
  <si>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</si>
  <si>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</si>
  <si>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</si>
  <si>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</si>
  <si>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</si>
  <si>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</si>
  <si>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</si>
  <si>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</si>
  <si>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</si>
  <si>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</si>
  <si>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</si>
  <si>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</si>
  <si>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</si>
  <si>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</si>
  <si>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</si>
  <si>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</si>
  <si>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</si>
  <si>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</si>
  <si>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</si>
  <si>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</si>
  <si>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</si>
  <si>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</si>
  <si>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</si>
  <si>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</si>
  <si>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</si>
  <si>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</si>
  <si>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</si>
  <si>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</si>
  <si>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</si>
  <si>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</si>
  <si>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</si>
  <si>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</si>
  <si>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</si>
  <si>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</si>
  <si>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</si>
  <si>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</si>
  <si>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</si>
  <si>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</si>
  <si>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</si>
  <si>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</si>
  <si>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</si>
  <si>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</si>
  <si>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</si>
  <si>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</si>
  <si>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</si>
  <si>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</si>
  <si>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</si>
  <si>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</si>
  <si>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</si>
  <si>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</si>
  <si>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</si>
  <si>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</si>
  <si>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</si>
  <si>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</si>
  <si>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</si>
  <si>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</si>
  <si>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</si>
  <si>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</si>
  <si>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</si>
  <si>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</si>
  <si>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</si>
  <si>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</si>
  <si>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</si>
  <si>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</si>
  <si>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</si>
  <si>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</si>
  <si>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</si>
  <si>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</si>
  <si>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</si>
  <si>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</si>
  <si>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</si>
  <si>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</si>
  <si>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</si>
  <si>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</si>
  <si>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</si>
  <si>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</si>
  <si>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</si>
  <si>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</si>
  <si>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</si>
  <si>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</si>
  <si>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</si>
  <si>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</si>
  <si>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</si>
  <si>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</si>
  <si>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</si>
  <si>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</si>
  <si>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</si>
  <si>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</si>
  <si>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</si>
  <si>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</si>
  <si>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</si>
  <si>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</si>
  <si>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</si>
  <si>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</si>
  <si>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</si>
  <si>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</si>
  <si>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</si>
  <si>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</si>
  <si>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</si>
  <si>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</si>
  <si>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</si>
  <si>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</si>
  <si>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</si>
  <si>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</si>
  <si>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</si>
  <si>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</si>
  <si>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</si>
  <si>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</si>
  <si>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</si>
  <si>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</si>
  <si>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</si>
  <si>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</si>
  <si>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</si>
  <si>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</si>
  <si>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</si>
  <si>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</si>
  <si>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</si>
  <si>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</si>
  <si>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</si>
  <si>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</si>
  <si>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</si>
  <si>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</si>
  <si>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</si>
  <si>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</si>
  <si>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</si>
  <si>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</si>
  <si>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</si>
  <si>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</si>
  <si>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</si>
  <si>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</si>
  <si>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</si>
  <si>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</si>
  <si>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</si>
  <si>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</si>
  <si>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</si>
  <si>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</si>
  <si>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</si>
  <si>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</si>
  <si>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</si>
  <si>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</si>
  <si>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</si>
  <si>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</si>
  <si>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</si>
  <si>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</si>
  <si>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</si>
  <si>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</si>
  <si>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</si>
  <si>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</si>
  <si>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</si>
  <si>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</si>
  <si>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</si>
  <si>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</si>
  <si>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</si>
  <si>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</si>
  <si>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</si>
  <si>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</si>
  <si>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</si>
  <si>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</si>
  <si>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</si>
  <si>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</si>
  <si>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</si>
  <si>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</si>
  <si>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</si>
  <si>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</si>
  <si>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</si>
  <si>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</si>
  <si>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</si>
  <si>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</si>
  <si>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</si>
  <si>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</si>
  <si>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</si>
  <si>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</si>
  <si>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</si>
  <si>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</si>
  <si>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</si>
  <si>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</si>
  <si>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</si>
  <si>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</si>
  <si>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</si>
  <si>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</si>
  <si>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</si>
  <si>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</si>
  <si>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</si>
  <si>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</si>
  <si>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</si>
  <si>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</si>
  <si>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</si>
  <si>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</si>
  <si>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</si>
  <si>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</si>
  <si>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</si>
  <si>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</si>
  <si>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</si>
  <si>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</si>
  <si>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</si>
  <si>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</si>
  <si>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</si>
  <si>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</si>
  <si>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</si>
  <si>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</si>
  <si>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</si>
  <si>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</si>
  <si>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</si>
  <si>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</si>
  <si>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</si>
  <si>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</si>
  <si>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</si>
  <si>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</si>
  <si>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</si>
  <si>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</si>
  <si>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</si>
  <si>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</si>
  <si>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</si>
  <si>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</si>
  <si>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</si>
  <si>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</si>
  <si>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</si>
  <si>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</si>
  <si>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</si>
  <si>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</si>
  <si>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</si>
  <si>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</si>
  <si>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</si>
  <si>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</si>
  <si>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</si>
  <si>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</si>
  <si>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</si>
  <si>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</si>
  <si>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</si>
  <si>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</si>
  <si>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</si>
  <si>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</si>
  <si>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</si>
  <si>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</si>
  <si>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</si>
  <si>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</si>
  <si>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</si>
  <si>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</si>
  <si>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</si>
  <si>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</si>
  <si>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</si>
  <si>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</si>
  <si>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</si>
  <si>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</si>
  <si>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</si>
  <si>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</si>
  <si>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</si>
  <si>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</si>
  <si>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</si>
  <si>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</si>
  <si>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</si>
  <si>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</si>
  <si>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</si>
  <si>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</si>
  <si>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</si>
  <si>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</si>
  <si>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</si>
  <si>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</si>
  <si>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</si>
  <si>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</si>
  <si>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</si>
  <si>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</si>
  <si>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</si>
  <si>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</si>
  <si>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</si>
  <si>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</si>
  <si>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</si>
  <si>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</si>
  <si>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</si>
  <si>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</si>
  <si>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</si>
  <si>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</si>
  <si>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</si>
  <si>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</si>
  <si>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</si>
  <si>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</si>
  <si>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</si>
  <si>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</si>
  <si>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</si>
  <si>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</si>
  <si>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</si>
  <si>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</si>
  <si>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</si>
  <si>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</si>
  <si>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</si>
  <si>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</si>
  <si>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</si>
  <si>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</si>
  <si>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</si>
  <si>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</si>
  <si>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</si>
  <si>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</si>
  <si>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</si>
  <si>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</si>
  <si>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</si>
  <si>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</si>
  <si>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</si>
  <si>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</si>
  <si>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</si>
  <si>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</si>
  <si>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</si>
  <si>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</si>
  <si>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</si>
  <si>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</si>
  <si>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</si>
  <si>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</si>
  <si>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</si>
  <si>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</si>
  <si>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</si>
  <si>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</si>
  <si>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</si>
  <si>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</si>
  <si>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</si>
  <si>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</si>
  <si>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</si>
  <si>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</si>
  <si>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</si>
  <si>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</si>
  <si>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</si>
  <si>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</si>
  <si>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</si>
  <si>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</si>
  <si>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</si>
  <si>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</si>
  <si>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</si>
  <si>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</si>
  <si>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</si>
  <si>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</si>
  <si>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</si>
  <si>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</si>
  <si>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</si>
  <si>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</si>
  <si>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</si>
  <si>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</si>
  <si>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</si>
  <si>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</si>
  <si>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</si>
  <si>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</si>
  <si>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</si>
  <si>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</si>
  <si>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</si>
  <si>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</si>
  <si>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</si>
  <si>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</si>
  <si>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</si>
  <si>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</si>
  <si>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</si>
  <si>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</si>
  <si>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</si>
  <si>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</si>
  <si>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</si>
  <si>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</si>
  <si>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</si>
  <si>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</si>
  <si>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</si>
  <si>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</si>
  <si>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</si>
  <si>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</si>
  <si>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</si>
  <si>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</si>
  <si>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</si>
  <si>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</si>
  <si>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</si>
  <si>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</si>
  <si>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</si>
  <si>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</si>
  <si>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</si>
  <si>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</si>
  <si>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</si>
  <si>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</si>
  <si>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</si>
  <si>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</si>
  <si>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</si>
  <si>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</si>
  <si>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</si>
  <si>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</si>
  <si>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</si>
  <si>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</si>
  <si>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</si>
  <si>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</si>
  <si>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</si>
  <si>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</si>
  <si>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</si>
  <si>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</si>
  <si>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</si>
  <si>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</si>
  <si>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</si>
  <si>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</si>
  <si>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</si>
  <si>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</si>
  <si>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</si>
  <si>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</si>
  <si>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</si>
  <si>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</si>
  <si>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</si>
  <si>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</si>
  <si>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</si>
  <si>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</si>
  <si>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</si>
  <si>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</si>
  <si>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</si>
  <si>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</si>
  <si>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</si>
  <si>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</si>
  <si>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</si>
  <si>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</si>
  <si>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</si>
  <si>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</si>
  <si>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</si>
  <si>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</si>
  <si>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</si>
  <si>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</si>
  <si>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</si>
  <si>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</si>
  <si>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</si>
  <si>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</si>
  <si>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</si>
  <si>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</si>
  <si>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</si>
  <si>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</si>
  <si>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</si>
  <si>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</si>
  <si>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</si>
  <si>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</si>
  <si>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</si>
  <si>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</si>
  <si>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</si>
  <si>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</si>
  <si>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</si>
  <si>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</si>
  <si>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</si>
  <si>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</si>
  <si>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</si>
  <si>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</si>
  <si>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</si>
  <si>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</si>
  <si>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</si>
  <si>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</si>
  <si>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</si>
  <si>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</si>
  <si>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</si>
  <si>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</si>
  <si>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</si>
  <si>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</si>
  <si>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</si>
  <si>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</si>
  <si>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</si>
  <si>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</si>
  <si>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</si>
  <si>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</si>
  <si>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</si>
  <si>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</si>
  <si>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</si>
  <si>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</si>
  <si>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</si>
  <si>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</si>
  <si>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</si>
  <si>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</si>
  <si>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</si>
  <si>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</si>
  <si>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</si>
  <si>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</si>
  <si>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</si>
  <si>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</si>
  <si>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</si>
  <si>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</si>
  <si>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</si>
  <si>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</si>
  <si>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</si>
  <si>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</si>
  <si>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</si>
  <si>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</si>
  <si>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</si>
  <si>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</si>
  <si>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</si>
  <si>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</si>
  <si>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</si>
  <si>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</si>
  <si>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</si>
  <si>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</si>
  <si>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</si>
  <si>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</si>
  <si>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</si>
  <si>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</si>
  <si>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</si>
  <si>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</si>
  <si>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</si>
  <si>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</si>
  <si>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</si>
  <si>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</si>
  <si>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</si>
  <si>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</si>
  <si>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</si>
  <si>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</si>
  <si>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</si>
  <si>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</si>
  <si>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</si>
  <si>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</si>
  <si>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</si>
  <si>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</si>
  <si>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</si>
  <si>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</si>
  <si>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</si>
  <si>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</si>
  <si>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</si>
  <si>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</si>
  <si>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</si>
  <si>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</si>
  <si>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</si>
  <si>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</si>
  <si>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</si>
  <si>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</si>
  <si>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</si>
  <si>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</si>
  <si>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</si>
  <si>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</si>
  <si>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</si>
  <si>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</si>
  <si>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</si>
  <si>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</si>
  <si>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</si>
  <si>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</si>
  <si>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</si>
  <si>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</si>
  <si>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</si>
  <si>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</si>
  <si>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</si>
  <si>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</si>
  <si>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</si>
  <si>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</si>
  <si>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</si>
  <si>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</si>
  <si>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</si>
  <si>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</si>
  <si>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</si>
  <si>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</si>
  <si>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</si>
  <si>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</si>
  <si>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</si>
  <si>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</si>
  <si>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</si>
  <si>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</si>
  <si>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</si>
  <si>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</si>
  <si>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</si>
  <si>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</si>
  <si>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</si>
  <si>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</si>
  <si>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</si>
  <si>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</si>
  <si>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</si>
  <si>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</si>
  <si>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</si>
  <si>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</si>
  <si>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</si>
  <si>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</si>
  <si>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</si>
  <si>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</si>
  <si>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</si>
  <si>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</si>
  <si>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</si>
  <si>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</si>
  <si>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</si>
  <si>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</si>
  <si>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</si>
  <si>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</si>
  <si>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</si>
  <si>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</si>
  <si>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</si>
  <si>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</si>
  <si>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</si>
  <si>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</si>
  <si>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</si>
  <si>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</si>
  <si>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</si>
  <si>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</si>
  <si>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</si>
  <si>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</si>
  <si>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</si>
  <si>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</si>
  <si>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</si>
  <si>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</si>
  <si>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</si>
  <si>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</si>
  <si>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</si>
  <si>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</si>
  <si>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</si>
  <si>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</si>
  <si>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</si>
  <si>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</si>
  <si>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</si>
  <si>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</si>
  <si>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</si>
  <si>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</si>
  <si>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</si>
  <si>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</si>
  <si>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</si>
  <si>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</si>
  <si>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</si>
  <si>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</si>
  <si>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</si>
  <si>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</si>
  <si>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</si>
  <si>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</si>
  <si>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</si>
  <si>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</si>
  <si>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</si>
  <si>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</si>
  <si>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</si>
  <si>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</si>
  <si>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</si>
  <si>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</si>
  <si>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</si>
  <si>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</si>
  <si>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</si>
  <si>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</si>
  <si>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</si>
  <si>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</si>
  <si>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</si>
  <si>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</si>
  <si>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</si>
  <si>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</si>
  <si>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</si>
  <si>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</si>
  <si>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</si>
  <si>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</si>
  <si>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</si>
  <si>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</si>
  <si>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</si>
  <si>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</si>
  <si>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</si>
  <si>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</si>
  <si>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</si>
  <si>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</si>
  <si>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</si>
  <si>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</si>
  <si>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</si>
  <si>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</si>
  <si>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</si>
  <si>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</si>
  <si>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</si>
  <si>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</si>
  <si>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</si>
  <si>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</si>
  <si>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</si>
  <si>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</si>
  <si>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</si>
  <si>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</si>
  <si>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</si>
  <si>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</si>
  <si>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</si>
  <si>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</si>
  <si>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</si>
  <si>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</si>
  <si>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</si>
  <si>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</si>
  <si>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</si>
  <si>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</si>
  <si>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</si>
  <si>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</si>
  <si>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</si>
  <si>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</si>
  <si>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</si>
  <si>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</si>
  <si>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</si>
  <si>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</si>
  <si>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</si>
  <si>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</si>
  <si>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</si>
  <si>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</si>
  <si>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</si>
  <si>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</si>
  <si>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</si>
  <si>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</si>
  <si>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</si>
  <si>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</si>
  <si>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</si>
  <si>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</si>
  <si>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</si>
  <si>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</si>
  <si>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</si>
  <si>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</si>
  <si>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</si>
  <si>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</si>
  <si>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</si>
  <si>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</si>
  <si>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</si>
  <si>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</si>
  <si>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</si>
  <si>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</si>
  <si>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</si>
  <si>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</si>
  <si>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</si>
  <si>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</si>
  <si>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</si>
  <si>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</si>
  <si>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</si>
  <si>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</si>
  <si>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</si>
  <si>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</si>
  <si>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</si>
  <si>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</si>
  <si>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</si>
  <si>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</si>
  <si>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</si>
  <si>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</si>
  <si>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</si>
  <si>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</si>
  <si>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</si>
  <si>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</si>
  <si>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</si>
  <si>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</si>
  <si>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</si>
  <si>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</si>
  <si>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</si>
  <si>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</si>
  <si>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</si>
  <si>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</si>
  <si>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</si>
  <si>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</si>
  <si>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</si>
  <si>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</si>
  <si>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</si>
  <si>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</si>
  <si>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</si>
  <si>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</si>
  <si>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</si>
  <si>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</si>
  <si>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</si>
  <si>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</si>
  <si>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</si>
  <si>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</si>
  <si>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</si>
  <si>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</si>
  <si>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</si>
  <si>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</si>
  <si>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</si>
  <si>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</si>
  <si>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</si>
  <si>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</si>
  <si>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</si>
  <si>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</si>
  <si>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</si>
  <si>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</si>
  <si>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</si>
  <si>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</si>
  <si>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</si>
  <si>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</si>
  <si>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</si>
  <si>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</si>
  <si>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</si>
  <si>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</si>
  <si>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</si>
  <si>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</si>
  <si>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</si>
  <si>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</si>
  <si>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</si>
  <si>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</si>
  <si>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</si>
  <si>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</si>
  <si>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</si>
  <si>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</si>
  <si>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</si>
  <si>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</si>
  <si>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</si>
  <si>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</si>
  <si>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</si>
  <si>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</si>
  <si>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</si>
  <si>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</si>
  <si>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</si>
  <si>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</si>
  <si>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</si>
  <si>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</si>
  <si>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</si>
  <si>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</si>
  <si>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</si>
  <si>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</si>
  <si>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</si>
  <si>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</si>
  <si>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</si>
  <si>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</si>
  <si>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</si>
  <si>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</si>
  <si>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</si>
  <si>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</si>
  <si>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</si>
  <si>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</si>
  <si>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</si>
  <si>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</si>
  <si>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</si>
  <si>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</si>
  <si>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</si>
  <si>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</si>
  <si>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</si>
  <si>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</si>
  <si>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</si>
  <si>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</si>
  <si>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</si>
  <si>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</si>
  <si>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</si>
  <si>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</si>
  <si>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</si>
  <si>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</si>
  <si>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</si>
  <si>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</si>
  <si>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</si>
  <si>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</si>
  <si>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</si>
  <si>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</si>
  <si>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</si>
  <si>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</si>
  <si>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</si>
  <si>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</si>
  <si>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</si>
  <si>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</si>
  <si>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</si>
  <si>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</si>
  <si>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</si>
  <si>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</si>
  <si>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</si>
  <si>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</si>
  <si>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</si>
  <si>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</si>
  <si>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</si>
  <si>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</si>
  <si>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</si>
  <si>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</si>
  <si>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</si>
  <si>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</si>
  <si>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</si>
  <si>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</si>
  <si>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</si>
  <si>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</si>
  <si>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</si>
  <si>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</si>
  <si>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</si>
  <si>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</si>
  <si>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</si>
  <si>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</si>
  <si>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</si>
  <si>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</si>
  <si>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</si>
  <si>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</si>
  <si>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</si>
  <si>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</si>
  <si>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</si>
  <si>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</si>
  <si>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</si>
  <si>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</si>
  <si>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</si>
  <si>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</si>
  <si>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</si>
  <si>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</si>
  <si>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</si>
  <si>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</si>
  <si>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</si>
  <si>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</si>
  <si>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</si>
  <si>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</si>
  <si>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</si>
  <si>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</si>
  <si>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</si>
  <si>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</si>
  <si>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</si>
  <si>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</si>
  <si>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</si>
  <si>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</si>
  <si>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</si>
  <si>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</si>
  <si>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</si>
  <si>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</si>
  <si>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</si>
  <si>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</si>
  <si>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</si>
  <si>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</si>
  <si>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</si>
  <si>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</si>
  <si>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</si>
  <si>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</si>
  <si>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</si>
  <si>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</si>
  <si>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</si>
  <si>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</si>
  <si>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</si>
  <si>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</si>
  <si>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</si>
  <si>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</si>
  <si>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</si>
  <si>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</si>
  <si>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</si>
  <si>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</si>
  <si>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</si>
  <si>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</si>
  <si>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</si>
  <si>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</si>
  <si>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</si>
  <si>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</si>
  <si>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</si>
  <si>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</si>
  <si>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</si>
  <si>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</si>
  <si>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</si>
  <si>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</si>
  <si>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</si>
  <si>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</si>
  <si>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</si>
  <si>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</si>
  <si>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</si>
  <si>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</si>
  <si>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</si>
  <si>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</si>
  <si>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</si>
  <si>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</si>
  <si>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</si>
  <si>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</si>
  <si>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</si>
  <si>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</si>
  <si>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</si>
  <si>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</si>
  <si>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</si>
  <si>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</si>
  <si>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</si>
  <si>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</si>
  <si>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</si>
  <si>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</si>
  <si>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</si>
  <si>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</si>
  <si>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</si>
  <si>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</si>
  <si>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</si>
  <si>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</si>
  <si>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</si>
  <si>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</si>
  <si>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</si>
  <si>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</si>
  <si>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</si>
  <si>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</si>
  <si>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</si>
  <si>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</si>
  <si>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</si>
  <si>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</si>
  <si>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</si>
  <si>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</si>
  <si>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</si>
  <si>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</si>
  <si>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</si>
  <si>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</si>
  <si>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</si>
  <si>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</si>
  <si>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</si>
  <si>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</si>
  <si>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</si>
  <si>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</si>
  <si>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</si>
  <si>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</si>
  <si>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</si>
  <si>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</si>
  <si>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</si>
  <si>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</si>
  <si>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</si>
  <si>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</si>
  <si>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</si>
  <si>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</si>
  <si>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</si>
  <si>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</si>
  <si>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</si>
  <si>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</si>
  <si>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</si>
  <si>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</si>
  <si>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</si>
  <si>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</si>
  <si>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</si>
  <si>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</si>
  <si>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</si>
  <si>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</si>
  <si>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</si>
  <si>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</si>
  <si>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</si>
  <si>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</si>
  <si>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</si>
  <si>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</si>
  <si>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</si>
  <si>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</si>
  <si>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</si>
  <si>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</si>
  <si>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</si>
  <si>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</si>
  <si>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</si>
  <si>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</si>
  <si>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</si>
  <si>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</si>
  <si>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</si>
  <si>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</si>
  <si>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</si>
  <si>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</si>
  <si>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</si>
  <si>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</si>
  <si>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</si>
  <si>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</si>
  <si>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</si>
  <si>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</si>
  <si>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</si>
  <si>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</si>
  <si>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</si>
  <si>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</si>
  <si>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</si>
  <si>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</si>
  <si>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</si>
  <si>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</si>
  <si>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</si>
  <si>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</si>
  <si>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</si>
  <si>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</si>
  <si>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</si>
  <si>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</si>
  <si>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</si>
  <si>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</si>
  <si>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</si>
  <si>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</si>
  <si>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</si>
  <si>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</si>
  <si>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</si>
  <si>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</si>
  <si>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</si>
  <si>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</si>
  <si>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</si>
  <si>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</si>
  <si>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</si>
  <si>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</si>
  <si>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</si>
  <si>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</si>
  <si>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</si>
  <si>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</si>
  <si>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</si>
  <si>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</si>
  <si>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</si>
  <si>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</si>
  <si>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</si>
  <si>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</si>
  <si>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</si>
  <si>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</si>
  <si>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</si>
  <si>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</si>
  <si>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</si>
  <si>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</si>
  <si>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</si>
  <si>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</si>
  <si>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</si>
  <si>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</si>
  <si>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</si>
  <si>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</si>
  <si>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</si>
  <si>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</si>
  <si>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</si>
  <si>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</si>
  <si>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</si>
  <si>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</si>
  <si>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</si>
  <si>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</si>
  <si>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</si>
  <si>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</si>
  <si>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</si>
  <si>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</si>
  <si>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</si>
  <si>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</si>
  <si>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</si>
  <si>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</si>
  <si>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</si>
  <si>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</si>
  <si>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</si>
  <si>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</si>
  <si>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</si>
  <si>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</si>
  <si>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</si>
  <si>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</si>
  <si>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</si>
  <si>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</si>
  <si>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</si>
  <si>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</si>
  <si>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</si>
  <si>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</si>
  <si>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</si>
  <si>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</si>
  <si>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</si>
  <si>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</si>
  <si>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</si>
  <si>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</si>
  <si>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</si>
  <si>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</si>
  <si>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</si>
  <si>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</si>
  <si>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</si>
  <si>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</si>
  <si>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</si>
  <si>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</si>
  <si>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</si>
  <si>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</si>
  <si>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</si>
  <si>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</si>
  <si>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</si>
  <si>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</si>
  <si>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</si>
  <si>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</si>
  <si>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</si>
  <si>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</si>
  <si>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</si>
  <si>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</si>
  <si>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</si>
  <si>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</si>
  <si>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</si>
  <si>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</si>
  <si>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</si>
  <si>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</si>
  <si>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</si>
  <si>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</si>
  <si>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</si>
  <si>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</si>
  <si>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</si>
  <si>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</si>
  <si>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</si>
  <si>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</si>
  <si>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</si>
  <si>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</si>
  <si>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</si>
  <si>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</si>
  <si>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</si>
  <si>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</si>
  <si>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</si>
  <si>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</si>
  <si>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</si>
  <si>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</si>
  <si>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</si>
  <si>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</si>
  <si>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</si>
  <si>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</si>
  <si>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</si>
  <si>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</si>
  <si>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</si>
  <si>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</si>
  <si>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</si>
  <si>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</si>
  <si>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</si>
  <si>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</si>
  <si>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</si>
  <si>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</si>
  <si>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</si>
  <si>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</si>
  <si>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</si>
  <si>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</si>
  <si>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</si>
  <si>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</si>
  <si>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</si>
  <si>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</si>
  <si>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</si>
  <si>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</si>
  <si>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</si>
  <si>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</si>
  <si>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</si>
  <si>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</si>
  <si>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</si>
  <si>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</si>
  <si>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</si>
  <si>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</si>
  <si>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</si>
  <si>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</si>
  <si>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</si>
  <si>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</si>
  <si>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</si>
  <si>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</si>
  <si>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</si>
  <si>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</si>
  <si>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</si>
  <si>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</si>
  <si>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</si>
  <si>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</si>
  <si>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</si>
  <si>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</si>
  <si>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</si>
  <si>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</si>
  <si>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</si>
  <si>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</si>
  <si>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</si>
  <si>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</si>
  <si>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</si>
  <si>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</si>
  <si>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</si>
  <si>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</si>
  <si>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</si>
  <si>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</si>
  <si>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</si>
  <si>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</si>
  <si>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</si>
  <si>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</si>
  <si>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</si>
  <si>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</si>
  <si>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</si>
  <si>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</si>
  <si>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</si>
  <si>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</si>
  <si>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</si>
  <si>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</si>
  <si>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</si>
  <si>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</si>
  <si>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</si>
  <si>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</si>
  <si>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</si>
  <si>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</si>
  <si>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</si>
  <si>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</si>
  <si>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</si>
  <si>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</si>
  <si>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</si>
  <si>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</si>
  <si>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</si>
  <si>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</si>
  <si>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</si>
  <si>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</si>
  <si>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</si>
  <si>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</si>
  <si>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</si>
  <si>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</si>
  <si>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</si>
  <si>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</si>
  <si>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</si>
  <si>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</si>
  <si>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</si>
  <si>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</si>
  <si>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</si>
  <si>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</si>
  <si>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</si>
  <si>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</si>
  <si>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</si>
  <si>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</si>
  <si>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</si>
  <si>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</si>
  <si>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</si>
  <si>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</si>
  <si>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</si>
  <si>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</si>
  <si>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</si>
  <si>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</si>
  <si>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</si>
  <si>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</si>
  <si>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</si>
  <si>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</si>
  <si>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</si>
  <si>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</si>
  <si>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</si>
  <si>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</si>
  <si>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</si>
  <si>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</si>
  <si>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</si>
  <si>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</si>
  <si>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</si>
  <si>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</si>
  <si>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</si>
  <si>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</si>
  <si>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</si>
  <si>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</si>
  <si>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</si>
  <si>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</si>
  <si>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</si>
  <si>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</si>
  <si>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</si>
  <si>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</si>
  <si>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</si>
  <si>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</si>
  <si>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</si>
  <si>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</si>
  <si>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</si>
  <si>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</si>
  <si>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</si>
  <si>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</si>
  <si>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</si>
  <si>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</si>
  <si>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</si>
  <si>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</si>
  <si>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</si>
  <si>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</si>
  <si>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</si>
  <si>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</si>
  <si>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</si>
  <si>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</si>
  <si>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</si>
  <si>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</si>
  <si>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</si>
  <si>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</si>
  <si>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</si>
  <si>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</si>
  <si>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</si>
  <si>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</si>
  <si>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</si>
  <si>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</si>
  <si>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</si>
  <si>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</si>
  <si>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</si>
  <si>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</si>
  <si>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</si>
  <si>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</si>
  <si>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</si>
  <si>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</si>
  <si>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</si>
  <si>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</si>
  <si>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</si>
  <si>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</si>
  <si>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</si>
  <si>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</si>
  <si>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</si>
  <si>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</si>
  <si>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</si>
  <si>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</si>
  <si>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</si>
  <si>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</si>
  <si>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</si>
  <si>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</si>
  <si>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</si>
  <si>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</si>
  <si>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</si>
  <si>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</si>
  <si>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</si>
  <si>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</si>
  <si>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</si>
  <si>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</si>
  <si>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</si>
  <si>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</si>
  <si>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</si>
  <si>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</si>
  <si>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</si>
  <si>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</si>
  <si>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</si>
  <si>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</si>
  <si>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</si>
  <si>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</si>
  <si>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</si>
  <si>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</si>
  <si>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</si>
  <si>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</si>
  <si>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</si>
  <si>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</si>
  <si>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</si>
  <si>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</si>
  <si>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</si>
  <si>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</si>
  <si>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</si>
  <si>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</si>
  <si>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</si>
  <si>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</si>
  <si>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</si>
  <si>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</si>
  <si>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</si>
  <si>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</si>
  <si>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</si>
  <si>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</si>
  <si>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</si>
  <si>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</si>
  <si>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</si>
  <si>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</si>
  <si>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</si>
  <si>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</si>
  <si>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</si>
  <si>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</si>
  <si>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</si>
  <si>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</si>
  <si>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</si>
  <si>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</si>
  <si>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</si>
  <si>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</si>
  <si>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</si>
  <si>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</si>
  <si>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</si>
  <si>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</si>
  <si>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</si>
  <si>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</si>
  <si>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</si>
  <si>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</si>
  <si>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</si>
  <si>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</si>
  <si>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</si>
  <si>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</si>
  <si>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</si>
  <si>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</si>
  <si>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</si>
  <si>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</si>
  <si>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</si>
  <si>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</si>
  <si>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</si>
  <si>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</si>
  <si>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</si>
  <si>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</si>
  <si>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</si>
  <si>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</si>
  <si>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</si>
  <si>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</si>
  <si>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</si>
  <si>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</si>
  <si>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</si>
  <si>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</si>
  <si>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</si>
  <si>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</si>
  <si>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</si>
  <si>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</si>
  <si>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</si>
  <si>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</si>
  <si>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</si>
  <si>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</si>
  <si>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</si>
  <si>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</si>
  <si>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</si>
  <si>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</si>
  <si>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</si>
  <si>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</si>
  <si>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</si>
  <si>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</si>
  <si>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</si>
  <si>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</si>
  <si>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</si>
  <si>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</si>
  <si>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</si>
  <si>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</si>
  <si>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</si>
  <si>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</si>
  <si>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</si>
  <si>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</si>
  <si>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</si>
  <si>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</si>
  <si>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</si>
  <si>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</si>
  <si>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</si>
  <si>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</si>
  <si>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</si>
  <si>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</si>
  <si>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</si>
  <si>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</si>
  <si>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</si>
  <si>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</si>
  <si>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</si>
  <si>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</si>
  <si>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</si>
  <si>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</si>
  <si>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</si>
  <si>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</si>
  <si>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</si>
  <si>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</si>
  <si>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</si>
  <si>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</si>
  <si>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</si>
  <si>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</si>
  <si>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</si>
  <si>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</si>
  <si>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</si>
  <si>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</si>
  <si>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</si>
  <si>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</si>
  <si>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</si>
  <si>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</si>
  <si>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</si>
  <si>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</si>
  <si>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</si>
  <si>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</si>
  <si>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</si>
  <si>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</si>
  <si>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</si>
  <si>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</si>
  <si>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</si>
  <si>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</si>
  <si>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</si>
  <si>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</si>
  <si>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</si>
  <si>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</si>
  <si>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</si>
  <si>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</si>
  <si>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</si>
  <si>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</si>
  <si>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</si>
  <si>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</si>
  <si>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</si>
  <si>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</si>
  <si>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</si>
  <si>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</si>
  <si>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</si>
  <si>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</si>
  <si>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</si>
  <si>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</si>
  <si>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</si>
  <si>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</si>
  <si>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</si>
  <si>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</si>
  <si>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</si>
  <si>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</si>
  <si>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</si>
  <si>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</si>
  <si>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</si>
  <si>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</si>
  <si>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</si>
  <si>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</si>
  <si>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</si>
  <si>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</si>
  <si>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</si>
  <si>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</si>
  <si>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</si>
  <si>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</si>
  <si>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</si>
  <si>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</si>
  <si>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</si>
  <si>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</si>
  <si>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</si>
  <si>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</si>
  <si>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</si>
  <si>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</si>
  <si>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</si>
  <si>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</si>
  <si>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</si>
  <si>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</si>
  <si>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</si>
  <si>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</si>
  <si>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</si>
  <si>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</si>
  <si>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</si>
  <si>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</si>
  <si>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</si>
  <si>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</si>
  <si>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</si>
  <si>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</si>
  <si>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</si>
  <si>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</si>
  <si>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</si>
  <si>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</si>
  <si>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</si>
  <si>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</si>
  <si>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</si>
  <si>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</si>
  <si>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</si>
  <si>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</si>
  <si>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</si>
  <si>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</si>
  <si>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</si>
  <si>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</si>
  <si>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</si>
  <si>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</si>
  <si>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</si>
  <si>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</si>
  <si>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</si>
  <si>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</si>
  <si>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</si>
  <si>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</si>
  <si>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</si>
  <si>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</si>
  <si>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</si>
  <si>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</si>
  <si>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</si>
  <si>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</si>
  <si>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</si>
  <si>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</si>
  <si>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</si>
  <si>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</si>
  <si>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</si>
  <si>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</si>
  <si>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</si>
  <si>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</si>
  <si>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</si>
  <si>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</si>
  <si>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</si>
  <si>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</si>
  <si>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</si>
  <si>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</si>
  <si>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</si>
  <si>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</si>
  <si>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</si>
  <si>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</si>
  <si>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</si>
  <si>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</si>
  <si>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</si>
  <si>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</si>
  <si>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</si>
  <si>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</si>
  <si>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</si>
  <si>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</si>
  <si>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</si>
  <si>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</si>
  <si>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</si>
  <si>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</si>
  <si>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</si>
  <si>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</si>
  <si>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</si>
  <si>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</si>
  <si>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</si>
  <si>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</si>
  <si>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</si>
  <si>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</si>
  <si>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</si>
  <si>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</si>
  <si>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</si>
  <si>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</si>
  <si>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</si>
  <si>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</si>
  <si>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</si>
  <si>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</si>
  <si>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</si>
  <si>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</si>
  <si>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</si>
  <si>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</si>
  <si>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</si>
  <si>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</si>
  <si>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</si>
  <si>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</si>
  <si>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</si>
  <si>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</si>
  <si>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</si>
  <si>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</si>
  <si>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</si>
  <si>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</si>
  <si>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</si>
  <si>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</si>
  <si>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</si>
  <si>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</si>
  <si>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</si>
  <si>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</si>
  <si>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</si>
  <si>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</si>
  <si>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</si>
  <si>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</si>
  <si>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</si>
  <si>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</si>
  <si>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</si>
  <si>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</si>
  <si>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</si>
  <si>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</si>
  <si>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</si>
  <si>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</si>
  <si>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</si>
  <si>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</si>
  <si>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</si>
  <si>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</si>
  <si>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</si>
  <si>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</si>
  <si>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</si>
  <si>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</si>
  <si>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</si>
  <si>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</si>
  <si>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</si>
  <si>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</si>
  <si>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</si>
  <si>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</si>
  <si>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</si>
  <si>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</si>
  <si>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</si>
  <si>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</si>
  <si>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</si>
  <si>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</si>
  <si>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</si>
  <si>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</si>
  <si>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</si>
  <si>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</si>
  <si>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</si>
  <si>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</si>
  <si>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</si>
  <si>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</si>
  <si>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</si>
  <si>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</si>
  <si>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</si>
  <si>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</si>
  <si>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</si>
  <si>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</si>
  <si>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</si>
  <si>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</si>
  <si>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</si>
  <si>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</si>
  <si>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</si>
  <si>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</si>
  <si>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</si>
  <si>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</si>
  <si>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</si>
  <si>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</si>
  <si>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</si>
  <si>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</si>
  <si>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</si>
  <si>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</si>
  <si>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</si>
  <si>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</si>
  <si>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</si>
  <si>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</si>
  <si>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</si>
  <si>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</si>
  <si>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</si>
  <si>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</si>
  <si>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</si>
  <si>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</si>
  <si>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</si>
  <si>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</si>
  <si>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</si>
  <si>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</si>
  <si>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</si>
  <si>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</si>
  <si>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</si>
  <si>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</si>
  <si>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</si>
  <si>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</si>
  <si>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</si>
  <si>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</si>
  <si>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</si>
  <si>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</si>
  <si>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</si>
  <si>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</si>
  <si>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</si>
  <si>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</si>
  <si>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</si>
  <si>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</si>
  <si>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</si>
  <si>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</si>
  <si>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</si>
  <si>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</si>
  <si>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</si>
  <si>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</si>
  <si>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</si>
  <si>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</si>
  <si>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</si>
  <si>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</si>
  <si>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</si>
  <si>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</si>
  <si>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</si>
  <si>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</si>
  <si>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</si>
  <si>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</si>
  <si>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</si>
  <si>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</si>
  <si>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</si>
  <si>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</si>
  <si>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</si>
  <si>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</si>
  <si>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</si>
  <si>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</si>
  <si>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</si>
  <si>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</si>
  <si>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</si>
  <si>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</si>
  <si>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</si>
  <si>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</si>
  <si>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</si>
  <si>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</si>
  <si>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</si>
  <si>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</si>
  <si>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</si>
  <si>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</si>
  <si>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</si>
  <si>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</si>
  <si>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</si>
  <si>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</si>
  <si>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</si>
  <si>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</si>
  <si>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</si>
  <si>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</si>
  <si>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</si>
  <si>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</si>
  <si>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</si>
  <si>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</si>
  <si>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</si>
  <si>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</si>
  <si>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</si>
  <si>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</si>
  <si>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</si>
  <si>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</si>
  <si>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</si>
  <si>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</si>
  <si>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</si>
  <si>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</si>
  <si>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</si>
  <si>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</si>
  <si>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</si>
  <si>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</si>
  <si>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</si>
  <si>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</si>
  <si>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</si>
  <si>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</si>
  <si>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</si>
  <si>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</si>
  <si>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</si>
  <si>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</si>
  <si>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</si>
  <si>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</si>
  <si>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</si>
  <si>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</si>
  <si>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</si>
  <si>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</si>
  <si>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</si>
  <si>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</si>
  <si>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</si>
  <si>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</si>
  <si>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</si>
  <si>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</si>
  <si>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</si>
  <si>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</si>
  <si>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</si>
  <si>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</si>
  <si>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</si>
  <si>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</si>
  <si>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</si>
  <si>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</si>
  <si>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</si>
  <si>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</si>
  <si>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</si>
  <si>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</si>
  <si>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</si>
  <si>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</si>
  <si>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</si>
  <si>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</si>
  <si>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</si>
  <si>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</si>
  <si>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</si>
  <si>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</si>
  <si>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</si>
  <si>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</si>
  <si>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</si>
  <si>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</si>
  <si>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</si>
  <si>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</si>
  <si>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</si>
  <si>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</si>
  <si>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</si>
  <si>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</si>
  <si>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</si>
  <si>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</si>
  <si>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</si>
  <si>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</si>
  <si>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</si>
  <si>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</si>
  <si>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</si>
  <si>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</si>
  <si>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</si>
  <si>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</si>
  <si>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</si>
  <si>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</si>
  <si>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</si>
  <si>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</si>
  <si>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</si>
  <si>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</si>
  <si>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</si>
  <si>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</si>
  <si>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</si>
  <si>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</si>
  <si>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</si>
  <si>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</si>
  <si>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</si>
  <si>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</si>
  <si>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</si>
  <si>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</si>
  <si>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</si>
  <si>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</si>
  <si>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</si>
  <si>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</si>
  <si>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</si>
  <si>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</si>
  <si>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</si>
  <si>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</si>
  <si>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</si>
  <si>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</si>
  <si>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</si>
  <si>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</si>
  <si>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</si>
  <si>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</si>
  <si>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</si>
  <si>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</si>
  <si>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</si>
  <si>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</si>
  <si>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</si>
  <si>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</si>
  <si>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</si>
  <si>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</si>
  <si>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</si>
  <si>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</si>
  <si>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</si>
  <si>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</si>
  <si>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</si>
  <si>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</si>
  <si>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</si>
  <si>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</si>
  <si>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</si>
  <si>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</si>
  <si>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</si>
  <si>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</si>
  <si>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</si>
  <si>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</si>
  <si>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</si>
  <si>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</si>
  <si>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</si>
  <si>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</si>
  <si>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</si>
  <si>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</si>
  <si>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</si>
  <si>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</si>
  <si>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</si>
  <si>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</si>
  <si>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</si>
  <si>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</si>
  <si>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</si>
  <si>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</si>
  <si>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</si>
  <si>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</si>
  <si>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</si>
  <si>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</si>
  <si>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</si>
  <si>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</si>
  <si>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</si>
  <si>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</si>
  <si>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</si>
  <si>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</si>
  <si>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</si>
  <si>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</si>
  <si>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</si>
  <si>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</si>
  <si>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</si>
  <si>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</si>
  <si>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</si>
  <si>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</si>
  <si>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</si>
  <si>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</si>
  <si>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</si>
  <si>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</si>
  <si>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</si>
  <si>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</si>
  <si>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</si>
  <si>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</si>
  <si>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</si>
  <si>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</si>
  <si>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</si>
  <si>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</si>
  <si>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</si>
  <si>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</si>
  <si>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</si>
  <si>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</si>
  <si>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</si>
  <si>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</si>
  <si>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</si>
  <si>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</si>
  <si>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</si>
  <si>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</si>
  <si>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</si>
  <si>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</si>
  <si>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</si>
  <si>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</si>
  <si>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</si>
  <si>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</si>
  <si>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</si>
  <si>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</si>
  <si>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</si>
  <si>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</si>
  <si>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</si>
  <si>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</si>
  <si>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</si>
  <si>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</si>
  <si>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</si>
  <si>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</si>
  <si>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</si>
  <si>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</si>
  <si>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</si>
  <si>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</si>
  <si>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</si>
  <si>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</si>
  <si>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</si>
  <si>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</si>
  <si>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</si>
  <si>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</si>
  <si>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</si>
  <si>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</si>
  <si>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</si>
  <si>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</si>
  <si>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</si>
  <si>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</si>
  <si>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</si>
  <si>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</si>
  <si>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</si>
  <si>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</si>
  <si>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</si>
  <si>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</si>
  <si>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</si>
  <si>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</si>
  <si>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</si>
  <si>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</si>
  <si>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</si>
  <si>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</si>
  <si>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</si>
  <si>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</si>
  <si>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</si>
  <si>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</si>
  <si>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</si>
  <si>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</si>
  <si>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</si>
  <si>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</si>
  <si>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</si>
  <si>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</si>
  <si>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</si>
  <si>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</si>
  <si>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</si>
  <si>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</si>
  <si>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</si>
  <si>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</si>
  <si>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</si>
  <si>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</si>
  <si>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</si>
  <si>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</si>
  <si>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</si>
  <si>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</si>
  <si>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</si>
  <si>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</si>
  <si>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</si>
  <si>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</si>
  <si>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</si>
  <si>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</si>
  <si>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</si>
  <si>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</si>
  <si>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</si>
  <si>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</si>
  <si>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</si>
  <si>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</si>
  <si>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</si>
  <si>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</si>
  <si>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</si>
  <si>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</si>
  <si>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</si>
  <si>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</si>
  <si>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</si>
  <si>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</si>
  <si>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</si>
  <si>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</si>
  <si>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</si>
  <si>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</si>
  <si>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</si>
  <si>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</si>
  <si>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</si>
  <si>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</si>
  <si>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</si>
  <si>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</si>
  <si>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</si>
  <si>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</si>
  <si>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</si>
  <si>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</si>
  <si>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</si>
  <si>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</si>
  <si>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</si>
  <si>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</si>
  <si>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</si>
  <si>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</si>
  <si>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</si>
  <si>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</si>
  <si>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</si>
  <si>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</si>
  <si>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</si>
  <si>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</si>
  <si>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</si>
  <si>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</si>
  <si>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</si>
  <si>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</si>
  <si>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</si>
  <si>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</si>
  <si>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</si>
  <si>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</si>
  <si>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</si>
  <si>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</si>
  <si>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</si>
  <si>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</si>
  <si>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</si>
  <si>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</si>
  <si>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</si>
  <si>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</si>
  <si>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</si>
  <si>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</si>
  <si>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</si>
  <si>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</si>
  <si>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</si>
  <si>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</si>
  <si>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</si>
  <si>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</si>
  <si>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</si>
  <si>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</si>
  <si>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</si>
  <si>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</si>
  <si>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</si>
  <si>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</si>
  <si>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</si>
  <si>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</si>
  <si>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</si>
  <si>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</si>
  <si>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</si>
  <si>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</si>
  <si>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</si>
  <si>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</si>
  <si>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</si>
  <si>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</si>
  <si>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</si>
  <si>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</si>
  <si>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</si>
  <si>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</si>
  <si>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</si>
  <si>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</si>
  <si>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</si>
  <si>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</si>
  <si>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</si>
  <si>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</si>
  <si>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</si>
  <si>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</si>
  <si>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</si>
  <si>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</si>
  <si>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</si>
  <si>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</si>
  <si>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</si>
  <si>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</si>
  <si>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</si>
  <si>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</si>
  <si>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</si>
  <si>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</si>
  <si>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</si>
  <si>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</si>
  <si>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</si>
  <si>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</si>
  <si>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</si>
  <si>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</si>
  <si>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</si>
  <si>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</si>
  <si>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</si>
  <si>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</si>
  <si>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</si>
  <si>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</si>
  <si>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</si>
  <si>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</si>
  <si>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</si>
  <si>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</si>
  <si>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</si>
  <si>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</si>
  <si>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</si>
  <si>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</si>
  <si>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</si>
  <si>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</si>
  <si>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</si>
  <si>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</si>
  <si>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</si>
  <si>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</si>
  <si>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</si>
  <si>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</si>
  <si>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</si>
  <si>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</si>
  <si>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</si>
  <si>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</si>
  <si>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</si>
  <si>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</si>
  <si>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</si>
  <si>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</si>
  <si>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</si>
  <si>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</si>
  <si>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</si>
  <si>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</si>
  <si>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</si>
  <si>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</si>
  <si>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</si>
  <si>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</si>
  <si>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</si>
  <si>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</si>
  <si>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</si>
  <si>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</si>
  <si>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</si>
  <si>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</si>
  <si>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</si>
  <si>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</si>
  <si>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</si>
  <si>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</si>
  <si>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</si>
  <si>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</si>
  <si>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</si>
  <si>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</si>
  <si>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</si>
  <si>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</si>
  <si>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</si>
  <si>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</si>
  <si>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</si>
  <si>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</si>
  <si>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</si>
  <si>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</si>
  <si>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</si>
  <si>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</si>
  <si>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</si>
  <si>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</si>
  <si>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</si>
  <si>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</si>
  <si>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</si>
  <si>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</si>
  <si>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</si>
  <si>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</si>
  <si>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</si>
  <si>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</si>
  <si>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</si>
  <si>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</si>
  <si>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</si>
  <si>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</si>
  <si>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</si>
  <si>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</si>
  <si>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</si>
  <si>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</si>
  <si>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</si>
  <si>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</si>
  <si>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</si>
  <si>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</si>
  <si>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</si>
  <si>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</si>
  <si>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</si>
  <si>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</si>
  <si>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</si>
  <si>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</si>
  <si>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</si>
  <si>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</si>
  <si>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</si>
  <si>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</si>
  <si>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</si>
  <si>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</si>
  <si>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</si>
  <si>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</si>
  <si>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</si>
  <si>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</si>
  <si>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</si>
  <si>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</si>
  <si>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</si>
  <si>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</si>
  <si>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</si>
  <si>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</si>
  <si>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</si>
  <si>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</si>
  <si>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</si>
  <si>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</si>
  <si>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</si>
  <si>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</si>
  <si>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</si>
  <si>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</si>
  <si>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</si>
  <si>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</si>
  <si>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</si>
  <si>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</si>
  <si>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</si>
  <si>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</si>
  <si>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</si>
  <si>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</si>
  <si>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</si>
  <si>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</si>
  <si>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</si>
  <si>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</si>
  <si>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</si>
  <si>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</si>
  <si>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</si>
  <si>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</si>
  <si>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</si>
  <si>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</si>
  <si>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</si>
  <si>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</si>
  <si>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</si>
  <si>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</si>
  <si>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</si>
  <si>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</si>
  <si>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</si>
  <si>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</si>
  <si>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</si>
  <si>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</si>
  <si>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</si>
  <si>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</si>
  <si>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</si>
  <si>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</si>
  <si>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</si>
  <si>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</si>
  <si>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</si>
  <si>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</si>
  <si>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</si>
  <si>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</si>
  <si>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</si>
  <si>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</si>
  <si>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</si>
  <si>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</si>
  <si>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</si>
  <si>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</si>
  <si>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</si>
  <si>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</si>
  <si>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</si>
  <si>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</si>
  <si>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</si>
  <si>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</si>
  <si>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</si>
  <si>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</si>
  <si>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</si>
  <si>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</si>
  <si>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</si>
  <si>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</si>
  <si>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</si>
  <si>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</si>
  <si>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</si>
  <si>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</si>
  <si>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</si>
  <si>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</si>
  <si>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</si>
  <si>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</si>
  <si>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</si>
  <si>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</si>
  <si>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</si>
  <si>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</si>
  <si>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</si>
  <si>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</si>
  <si>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</si>
  <si>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</si>
  <si>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</si>
  <si>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</si>
  <si>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</si>
  <si>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</si>
  <si>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</si>
  <si>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</si>
  <si>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</si>
  <si>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</si>
  <si>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</si>
  <si>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</si>
  <si>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</si>
  <si>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</si>
  <si>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</si>
  <si>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</si>
  <si>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</si>
  <si>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</si>
  <si>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</si>
  <si>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</si>
  <si>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</si>
  <si>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</si>
  <si>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</si>
  <si>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</si>
  <si>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</si>
  <si>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</si>
  <si>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</si>
  <si>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</si>
  <si>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</si>
  <si>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</si>
  <si>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</si>
  <si>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</si>
  <si>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</si>
  <si>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</si>
  <si>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</si>
  <si>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</si>
  <si>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</si>
  <si>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</si>
  <si>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</si>
  <si>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</si>
  <si>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</si>
  <si>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</si>
  <si>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</si>
  <si>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</si>
  <si>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</si>
  <si>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</si>
  <si>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</si>
  <si>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</si>
  <si>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</si>
  <si>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</si>
  <si>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</si>
  <si>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</si>
  <si>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</si>
  <si>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</si>
  <si>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</si>
  <si>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</si>
  <si>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</si>
  <si>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</si>
  <si>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</si>
  <si>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</si>
  <si>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</si>
  <si>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</si>
  <si>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</si>
  <si>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</si>
  <si>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</si>
  <si>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</si>
  <si>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</si>
  <si>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</si>
  <si>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</si>
  <si>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</si>
  <si>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</si>
  <si>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</si>
  <si>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</si>
  <si>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</si>
  <si>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</si>
  <si>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</si>
  <si>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</si>
  <si>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</si>
  <si>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</si>
  <si>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</si>
  <si>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</si>
  <si>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</si>
  <si>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</si>
  <si>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</si>
  <si>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</si>
  <si>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</si>
  <si>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</si>
  <si>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</si>
  <si>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</si>
  <si>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</si>
  <si>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</si>
  <si>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</si>
  <si>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</si>
  <si>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</si>
  <si>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</si>
  <si>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</si>
  <si>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</si>
  <si>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</si>
  <si>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</si>
  <si>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</si>
  <si>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</si>
  <si>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</si>
  <si>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</si>
  <si>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</si>
  <si>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</si>
  <si>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</si>
  <si>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</si>
  <si>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</si>
  <si>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</si>
  <si>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</si>
  <si>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</si>
  <si>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</si>
  <si>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</si>
  <si>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</si>
  <si>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</si>
  <si>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</si>
  <si>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</si>
  <si>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</si>
  <si>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</si>
  <si>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</si>
  <si>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</si>
  <si>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</si>
  <si>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</si>
  <si>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</si>
  <si>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</si>
  <si>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</si>
  <si>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</si>
  <si>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</si>
  <si>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</si>
  <si>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</si>
  <si>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</si>
  <si>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</si>
  <si>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</si>
  <si>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</si>
  <si>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</si>
  <si>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</si>
  <si>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</si>
  <si>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</si>
  <si>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</si>
  <si>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</si>
  <si>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</si>
  <si>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</si>
  <si>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</si>
  <si>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</si>
  <si>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</si>
  <si>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</si>
  <si>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</si>
  <si>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</si>
  <si>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</si>
  <si>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</si>
  <si>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</si>
  <si>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</si>
  <si>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</si>
  <si>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</si>
  <si>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</si>
  <si>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</si>
  <si>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</si>
  <si>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</si>
  <si>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</si>
  <si>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</si>
  <si>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</si>
  <si>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</si>
  <si>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</si>
  <si>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</si>
  <si>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</si>
  <si>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</si>
  <si>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</si>
  <si>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</si>
  <si>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</si>
  <si>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</si>
  <si>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</si>
  <si>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</si>
  <si>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</si>
  <si>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</si>
  <si>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</si>
  <si>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</si>
  <si>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</si>
  <si>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</si>
  <si>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</si>
  <si>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</si>
  <si>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</si>
  <si>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</si>
  <si>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</si>
  <si>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</si>
  <si>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</si>
  <si>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</si>
  <si>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</si>
  <si>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</si>
  <si>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</si>
  <si>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</si>
  <si>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</si>
  <si>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</si>
  <si>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</si>
  <si>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</si>
  <si>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</si>
  <si>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</si>
  <si>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</si>
  <si>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</si>
  <si>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</si>
  <si>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</si>
  <si>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</si>
  <si>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</si>
  <si>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</si>
  <si>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</si>
  <si>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</si>
  <si>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</si>
  <si>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</si>
  <si>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</si>
  <si>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</si>
  <si>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</si>
  <si>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</si>
  <si>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</si>
  <si>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</si>
  <si>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</si>
  <si>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</si>
  <si>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</si>
  <si>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</si>
  <si>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</si>
  <si>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</si>
  <si>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</si>
  <si>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</si>
  <si>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</si>
  <si>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</si>
  <si>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</si>
  <si>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</si>
  <si>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</si>
  <si>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</si>
  <si>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</si>
  <si>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</si>
  <si>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</si>
  <si>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</si>
  <si>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</si>
  <si>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</si>
  <si>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</si>
  <si>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</si>
  <si>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</si>
  <si>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</si>
  <si>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</si>
  <si>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</si>
  <si>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</si>
  <si>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</si>
  <si>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</si>
  <si>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</si>
  <si>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</si>
  <si>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</si>
  <si>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</si>
  <si>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</si>
  <si>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</si>
  <si>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</si>
  <si>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</si>
  <si>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</si>
  <si>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</si>
  <si>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</si>
  <si>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</si>
  <si>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</si>
  <si>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</si>
  <si>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</si>
  <si>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</si>
  <si>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</si>
  <si>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</si>
  <si>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</si>
  <si>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</si>
  <si>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</si>
  <si>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</si>
  <si>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</si>
  <si>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</si>
  <si>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</si>
  <si>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</si>
  <si>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</si>
  <si>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</si>
  <si>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</si>
  <si>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</si>
  <si>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</si>
  <si>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</si>
  <si>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</si>
  <si>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</si>
  <si>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</si>
  <si>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</si>
  <si>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</si>
  <si>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</si>
  <si>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</si>
  <si>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</si>
  <si>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</si>
  <si>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</si>
  <si>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</si>
  <si>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</si>
  <si>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</si>
  <si>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</si>
  <si>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</si>
  <si>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</si>
  <si>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</si>
  <si>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</si>
  <si>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</si>
  <si>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</si>
  <si>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</si>
  <si>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</si>
  <si>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</si>
  <si>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</si>
  <si>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</si>
  <si>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</si>
  <si>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</si>
  <si>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</si>
  <si>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</si>
  <si>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</si>
  <si>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</si>
  <si>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</si>
  <si>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</si>
  <si>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</si>
  <si>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</si>
  <si>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</si>
  <si>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</si>
  <si>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</si>
  <si>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</si>
  <si>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</si>
  <si>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</si>
  <si>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</si>
  <si>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</si>
  <si>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</si>
  <si>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</si>
  <si>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</si>
  <si>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</si>
  <si>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</si>
  <si>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</si>
  <si>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</si>
  <si>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</si>
  <si>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</si>
  <si>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</si>
  <si>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</si>
  <si>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</si>
  <si>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</si>
  <si>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</si>
  <si>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</si>
  <si>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</si>
  <si>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</si>
  <si>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</si>
  <si>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</si>
  <si>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</si>
  <si>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</si>
  <si>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</si>
  <si>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</si>
  <si>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</si>
  <si>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</si>
  <si>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</si>
  <si>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</si>
  <si>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</si>
  <si>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</si>
  <si>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</si>
  <si>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</si>
  <si>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</si>
  <si>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</si>
  <si>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</si>
  <si>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</si>
  <si>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</si>
  <si>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</si>
  <si>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</si>
  <si>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</si>
  <si>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</si>
  <si>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</si>
  <si>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</si>
  <si>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</si>
  <si>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</si>
  <si>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</si>
  <si>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</si>
  <si>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</si>
  <si>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</si>
  <si>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</si>
  <si>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</si>
  <si>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</si>
  <si>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</si>
  <si>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</si>
  <si>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</si>
  <si>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</si>
  <si>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</si>
  <si>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</si>
  <si>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</si>
  <si>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</si>
  <si>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</si>
  <si>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</si>
  <si>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</si>
  <si>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</si>
  <si>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</si>
  <si>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</si>
  <si>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</si>
  <si>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</si>
  <si>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</si>
  <si>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</si>
  <si>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</si>
  <si>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</si>
  <si>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</si>
  <si>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</si>
  <si>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</si>
  <si>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</si>
  <si>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</si>
  <si>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</si>
  <si>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</si>
  <si>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</si>
  <si>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</si>
  <si>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</si>
  <si>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</si>
  <si>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</si>
  <si>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</si>
  <si>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</si>
  <si>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</si>
  <si>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</si>
  <si>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</si>
  <si>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</si>
  <si>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</si>
  <si>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</si>
  <si>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</si>
  <si>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</si>
  <si>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</si>
  <si>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</si>
  <si>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</si>
  <si>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</si>
  <si>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</si>
  <si>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</si>
  <si>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</si>
  <si>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</si>
  <si>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</si>
  <si>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</si>
  <si>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</si>
  <si>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</si>
  <si>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</si>
  <si>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</si>
  <si>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</si>
  <si>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</si>
  <si>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</si>
  <si>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</si>
  <si>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</si>
  <si>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</si>
  <si>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</si>
  <si>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</si>
  <si>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</si>
  <si>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</si>
  <si>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</si>
  <si>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</si>
  <si>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</si>
  <si>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</si>
  <si>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</si>
  <si>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</si>
  <si>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</si>
  <si>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</si>
  <si>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</si>
  <si>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</si>
  <si>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</si>
  <si>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</si>
  <si>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</si>
  <si>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</si>
  <si>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</si>
  <si>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</si>
  <si>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</si>
  <si>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</si>
  <si>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</si>
  <si>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</si>
  <si>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</si>
  <si>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</si>
  <si>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</si>
  <si>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</si>
  <si>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</si>
  <si>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</si>
  <si>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</si>
  <si>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</si>
  <si>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</si>
  <si>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</si>
  <si>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</si>
  <si>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</si>
  <si>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</si>
  <si>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</si>
  <si>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</si>
  <si>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</si>
  <si>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</si>
  <si>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</si>
  <si>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</si>
  <si>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</si>
  <si>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</si>
  <si>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</si>
  <si>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</si>
  <si>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</si>
  <si>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</si>
  <si>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</si>
  <si>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</si>
  <si>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</si>
  <si>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</si>
  <si>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</si>
  <si>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</si>
  <si>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</si>
  <si>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</si>
  <si>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</si>
  <si>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</si>
  <si>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</si>
  <si>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</si>
  <si>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</si>
  <si>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</si>
  <si>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</si>
  <si>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</si>
  <si>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</si>
  <si>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</si>
  <si>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</si>
  <si>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</si>
  <si>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</si>
  <si>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</si>
  <si>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</si>
  <si>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</si>
  <si>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</si>
  <si>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</si>
  <si>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</si>
  <si>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</si>
  <si>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</si>
  <si>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</si>
  <si>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</si>
  <si>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</si>
  <si>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</si>
  <si>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</si>
  <si>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</si>
  <si>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</si>
  <si>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</si>
  <si>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</si>
  <si>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</si>
  <si>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</si>
  <si>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</si>
  <si>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</si>
  <si>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</si>
  <si>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</si>
  <si>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</si>
  <si>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</si>
  <si>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</si>
  <si>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</si>
  <si>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</si>
  <si>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</si>
  <si>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</si>
  <si>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</si>
  <si>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</si>
  <si>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</si>
  <si>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</si>
  <si>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</si>
  <si>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</si>
  <si>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</si>
  <si>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</si>
  <si>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</si>
  <si>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</si>
  <si>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</si>
  <si>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</si>
  <si>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</si>
  <si>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</si>
  <si>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</si>
  <si>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</si>
  <si>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</si>
  <si>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</si>
  <si>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</si>
  <si>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</si>
  <si>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</si>
  <si>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</si>
  <si>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</si>
  <si>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</si>
  <si>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</si>
  <si>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</si>
  <si>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</si>
  <si>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</si>
  <si>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</si>
  <si>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</si>
  <si>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</si>
  <si>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</si>
  <si>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</si>
  <si>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</si>
  <si>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</si>
  <si>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</si>
  <si>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</si>
  <si>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</si>
  <si>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</si>
  <si>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</si>
  <si>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</si>
  <si>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</si>
  <si>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</si>
  <si>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</si>
  <si>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</si>
  <si>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</si>
  <si>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</si>
  <si>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</si>
  <si>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</si>
  <si>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</si>
  <si>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</si>
  <si>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</si>
  <si>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</si>
  <si>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</si>
  <si>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</si>
  <si>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</si>
  <si>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</si>
  <si>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</si>
  <si>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</si>
  <si>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</si>
  <si>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</si>
  <si>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</si>
  <si>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</si>
  <si>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</si>
  <si>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</si>
  <si>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</si>
  <si>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</si>
  <si>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</si>
  <si>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</si>
  <si>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</si>
  <si>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</si>
  <si>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</si>
  <si>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</si>
  <si>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</si>
  <si>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</si>
  <si>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</si>
  <si>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</si>
  <si>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</si>
  <si>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</si>
  <si>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</si>
  <si>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</si>
  <si>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</si>
  <si>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</si>
  <si>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</si>
  <si>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</si>
  <si>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</si>
  <si>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</si>
  <si>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</si>
  <si>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</si>
  <si>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</si>
  <si>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</si>
  <si>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</si>
  <si>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</si>
  <si>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</si>
  <si>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</si>
  <si>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</si>
  <si>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</si>
  <si>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</si>
  <si>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</si>
  <si>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</si>
  <si>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</si>
  <si>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</si>
  <si>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</si>
  <si>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</si>
  <si>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</si>
  <si>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</si>
  <si>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</si>
  <si>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</si>
  <si>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</si>
  <si>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</si>
  <si>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</si>
  <si>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</si>
  <si>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</si>
  <si>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</si>
  <si>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</si>
  <si>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</si>
  <si>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</si>
  <si>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</si>
  <si>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</si>
  <si>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</si>
  <si>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</si>
  <si>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</si>
  <si>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</si>
  <si>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</si>
  <si>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</si>
  <si>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</si>
  <si>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</si>
  <si>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</si>
  <si>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</si>
  <si>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</si>
  <si>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</si>
  <si>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</si>
  <si>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</si>
  <si>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</si>
  <si>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</si>
  <si>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</si>
  <si>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</si>
  <si>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</si>
  <si>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</si>
  <si>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</si>
  <si>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</si>
  <si>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</si>
  <si>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</si>
  <si>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</si>
  <si>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</si>
  <si>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</si>
  <si>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</si>
  <si>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</si>
  <si>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</si>
  <si>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</si>
  <si>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</si>
  <si>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</si>
  <si>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</si>
  <si>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</si>
  <si>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</si>
  <si>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</si>
  <si>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</si>
  <si>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</si>
  <si>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</si>
  <si>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</si>
  <si>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</si>
  <si>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</si>
  <si>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</si>
  <si>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</si>
  <si>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</si>
  <si>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</si>
  <si>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</si>
  <si>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</si>
  <si>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</si>
  <si>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</si>
  <si>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</si>
  <si>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</si>
  <si>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</si>
  <si>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</si>
  <si>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</si>
  <si>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</si>
  <si>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</si>
  <si>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</si>
  <si>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</si>
  <si>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</si>
  <si>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</si>
  <si>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</si>
  <si>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</si>
  <si>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</si>
  <si>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</si>
  <si>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</si>
  <si>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</si>
  <si>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</si>
  <si>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</si>
  <si>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</si>
  <si>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</si>
  <si>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</si>
  <si>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</si>
  <si>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</si>
  <si>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</si>
  <si>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</si>
  <si>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</si>
  <si>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</si>
  <si>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</si>
  <si>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</si>
  <si>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</si>
  <si>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</si>
  <si>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</si>
  <si>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</si>
  <si>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</si>
  <si>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</si>
  <si>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</si>
  <si>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</si>
  <si>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</si>
  <si>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</si>
  <si>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</si>
  <si>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</si>
  <si>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</si>
  <si>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</si>
  <si>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</si>
  <si>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</si>
  <si>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</si>
  <si>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</si>
  <si>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</si>
  <si>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</si>
  <si>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</si>
  <si>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</si>
  <si>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</si>
  <si>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</si>
  <si>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</si>
  <si>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</si>
  <si>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</si>
  <si>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</si>
  <si>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</si>
  <si>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</si>
  <si>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</si>
  <si>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</si>
  <si>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</si>
  <si>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</si>
  <si>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</si>
  <si>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</si>
  <si>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</si>
  <si>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</si>
  <si>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</si>
  <si>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</si>
  <si>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</si>
  <si>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</si>
  <si>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</si>
  <si>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</si>
  <si>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</si>
  <si>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</si>
  <si>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</si>
  <si>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</si>
  <si>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</si>
  <si>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</si>
  <si>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</si>
  <si>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</si>
  <si>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</si>
  <si>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</si>
  <si>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</si>
  <si>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</si>
  <si>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</si>
  <si>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</si>
  <si>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</si>
  <si>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</si>
  <si>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</si>
  <si>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</si>
  <si>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</si>
  <si>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</si>
  <si>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</si>
  <si>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</si>
  <si>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</si>
  <si>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</si>
  <si>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</si>
  <si>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</si>
  <si>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</si>
  <si>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</si>
  <si>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</si>
  <si>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</si>
  <si>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</si>
  <si>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</si>
  <si>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</si>
  <si>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</si>
  <si>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</si>
  <si>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</si>
  <si>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</si>
  <si>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</si>
  <si>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</si>
  <si>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</si>
  <si>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</si>
  <si>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</si>
  <si>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</si>
  <si>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</si>
  <si>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</si>
  <si>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</si>
  <si>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</si>
  <si>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</si>
  <si>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</si>
  <si>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</si>
  <si>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</si>
  <si>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</si>
  <si>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</si>
  <si>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</si>
  <si>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</si>
  <si>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</si>
  <si>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</si>
  <si>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</si>
  <si>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</si>
  <si>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</si>
  <si>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</si>
  <si>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</si>
  <si>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</si>
  <si>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</si>
  <si>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</si>
  <si>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</si>
  <si>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</si>
  <si>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</si>
  <si>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</si>
  <si>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</si>
  <si>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</si>
  <si>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</si>
  <si>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</si>
  <si>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</si>
  <si>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</si>
  <si>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</si>
  <si>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</si>
  <si>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</si>
  <si>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</si>
  <si>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</si>
  <si>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</si>
  <si>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</si>
  <si>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</si>
  <si>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</si>
  <si>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</si>
  <si>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</si>
  <si>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</si>
  <si>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</si>
  <si>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</si>
  <si>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</si>
  <si>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</si>
  <si>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</si>
  <si>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</si>
  <si>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</si>
  <si>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</si>
  <si>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</si>
  <si>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</si>
  <si>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</si>
  <si>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</si>
  <si>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</si>
  <si>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</si>
  <si>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</si>
  <si>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</si>
  <si>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</si>
  <si>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</si>
  <si>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</si>
  <si>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</si>
  <si>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</si>
  <si>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</si>
  <si>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</si>
  <si>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</si>
  <si>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</si>
  <si>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</si>
  <si>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</si>
  <si>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</si>
  <si>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</si>
  <si>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</si>
  <si>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</si>
  <si>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</si>
  <si>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</si>
  <si>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</si>
  <si>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</si>
  <si>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</si>
  <si>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</si>
  <si>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</si>
  <si>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</si>
  <si>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</si>
  <si>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</si>
  <si>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</si>
  <si>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</si>
  <si>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</si>
  <si>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</si>
  <si>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</si>
  <si>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</si>
  <si>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</si>
  <si>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</si>
  <si>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</si>
  <si>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</si>
  <si>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</si>
  <si>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</si>
  <si>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</si>
  <si>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</si>
  <si>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</si>
  <si>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</si>
  <si>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</si>
  <si>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</si>
  <si>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</si>
  <si>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</si>
  <si>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</si>
  <si>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</si>
  <si>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</si>
  <si>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</si>
  <si>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</si>
  <si>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</si>
  <si>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</si>
  <si>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</si>
  <si>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</si>
  <si>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</si>
  <si>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</si>
  <si>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</si>
  <si>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</si>
  <si>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</si>
  <si>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</si>
  <si>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</si>
  <si>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</si>
  <si>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</si>
  <si>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</si>
  <si>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</si>
  <si>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</si>
  <si>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</si>
  <si>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</si>
  <si>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</si>
  <si>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</si>
  <si>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</si>
  <si>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</si>
  <si>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</si>
  <si>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</si>
  <si>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</si>
  <si>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</si>
  <si>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</si>
  <si>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</si>
  <si>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</si>
  <si>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</si>
  <si>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</si>
  <si>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</si>
  <si>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</si>
  <si>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</si>
  <si>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</si>
  <si>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</si>
  <si>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</si>
  <si>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</si>
  <si>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</si>
  <si>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</si>
  <si>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</si>
  <si>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</si>
  <si>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</si>
  <si>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</si>
  <si>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</si>
  <si>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</si>
  <si>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</si>
  <si>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</si>
  <si>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</si>
  <si>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</si>
  <si>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</si>
  <si>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</si>
  <si>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</si>
  <si>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</si>
  <si>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</si>
  <si>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</si>
  <si>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</si>
  <si>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</si>
  <si>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</si>
  <si>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</si>
  <si>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</si>
  <si>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</si>
  <si>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</si>
  <si>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</si>
  <si>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</si>
  <si>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</si>
  <si>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</si>
  <si>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</si>
  <si>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</si>
  <si>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</si>
  <si>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</si>
  <si>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</si>
  <si>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</si>
  <si>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</si>
  <si>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</si>
  <si>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</si>
  <si>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</si>
  <si>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</si>
  <si>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</si>
  <si>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</si>
  <si>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</si>
  <si>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</si>
  <si>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</si>
  <si>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</si>
  <si>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</si>
  <si>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</si>
  <si>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</si>
  <si>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</si>
  <si>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</si>
  <si>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</si>
  <si>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</si>
  <si>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</si>
  <si>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</si>
  <si>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</si>
  <si>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</si>
  <si>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</si>
  <si>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</si>
  <si>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</si>
  <si>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</si>
  <si>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</si>
  <si>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</si>
  <si>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</si>
  <si>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</si>
  <si>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</si>
  <si>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</si>
  <si>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</si>
  <si>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</si>
  <si>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</si>
  <si>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</si>
  <si>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</si>
  <si>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</si>
  <si>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</si>
  <si>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</si>
  <si>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</si>
  <si>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</si>
  <si>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</si>
  <si>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</si>
  <si>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</si>
  <si>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</si>
  <si>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</si>
  <si>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</si>
  <si>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</si>
  <si>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</si>
  <si>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</si>
  <si>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</si>
  <si>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</si>
  <si>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</si>
  <si>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</si>
  <si>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</si>
  <si>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</si>
  <si>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</si>
  <si>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</si>
  <si>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</si>
  <si>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</si>
  <si>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</si>
  <si>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</si>
  <si>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</si>
  <si>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</si>
  <si>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</si>
  <si>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</si>
  <si>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</si>
  <si>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</si>
  <si>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</si>
  <si>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</si>
  <si>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</si>
  <si>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</si>
  <si>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</si>
  <si>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</si>
  <si>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</si>
  <si>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</si>
  <si>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</si>
  <si>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</si>
  <si>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</si>
  <si>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</si>
  <si>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</si>
  <si>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</si>
  <si>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</si>
  <si>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</si>
  <si>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</si>
  <si>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</si>
  <si>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</si>
  <si>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</si>
  <si>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</si>
  <si>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</si>
  <si>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</si>
  <si>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</si>
  <si>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</si>
  <si>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</si>
  <si>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</si>
  <si>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</si>
  <si>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</si>
  <si>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</si>
  <si>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</si>
  <si>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</si>
  <si>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</si>
  <si>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</si>
  <si>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</si>
  <si>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</si>
  <si>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</si>
  <si>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</si>
  <si>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</si>
  <si>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</si>
  <si>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</si>
  <si>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</si>
  <si>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</si>
  <si>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</si>
  <si>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</si>
  <si>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</si>
  <si>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</si>
  <si>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</si>
  <si>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</si>
  <si>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</si>
  <si>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</si>
  <si>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</si>
  <si>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</si>
  <si>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</si>
  <si>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</si>
  <si>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</si>
  <si>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</si>
  <si>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</si>
  <si>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</si>
  <si>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</si>
  <si>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</si>
  <si>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</si>
  <si>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</si>
  <si>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</si>
  <si>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</si>
  <si>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</si>
  <si>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</si>
  <si>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</si>
  <si>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</si>
  <si>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</si>
  <si>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</si>
  <si>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</si>
  <si>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</si>
  <si>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</si>
  <si>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</si>
  <si>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</si>
  <si>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</si>
  <si>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</si>
  <si>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</si>
  <si>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</si>
  <si>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</si>
  <si>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</si>
  <si>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</si>
  <si>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</si>
  <si>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</si>
  <si>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</si>
  <si>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</si>
  <si>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</si>
  <si>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</si>
  <si>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</si>
  <si>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</si>
  <si>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</si>
  <si>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</si>
  <si>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</si>
  <si>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</si>
  <si>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</si>
  <si>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</si>
  <si>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</si>
  <si>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</si>
  <si>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</si>
  <si>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</si>
  <si>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</si>
  <si>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</si>
  <si>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</si>
  <si>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</si>
  <si>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</si>
  <si>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</si>
  <si>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</si>
  <si>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</si>
  <si>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</si>
  <si>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</si>
  <si>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</si>
  <si>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</si>
  <si>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</si>
  <si>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</si>
  <si>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</si>
  <si>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</si>
  <si>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</si>
  <si>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</si>
  <si>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</si>
  <si>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</si>
  <si>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</si>
  <si>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</si>
  <si>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</si>
  <si>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</si>
  <si>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</si>
  <si>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</si>
  <si>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</si>
  <si>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</si>
  <si>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</si>
  <si>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</si>
  <si>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</si>
  <si>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</si>
  <si>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</si>
  <si>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</si>
  <si>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</si>
  <si>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</si>
  <si>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</si>
  <si>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</si>
  <si>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</si>
  <si>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</si>
  <si>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</si>
  <si>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</si>
  <si>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</si>
  <si>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</si>
  <si>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</si>
  <si>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</si>
  <si>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</si>
  <si>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</si>
  <si>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</si>
  <si>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</si>
  <si>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</si>
  <si>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</si>
  <si>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</si>
  <si>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</si>
  <si>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</si>
  <si>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</si>
  <si>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</si>
  <si>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</si>
  <si>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</si>
  <si>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</si>
  <si>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</si>
  <si>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</si>
  <si>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</si>
  <si>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</si>
  <si>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</si>
  <si>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</si>
  <si>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</si>
  <si>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</si>
  <si>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</si>
  <si>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</si>
  <si>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</si>
  <si>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</si>
  <si>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</si>
  <si>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</si>
  <si>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</si>
  <si>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</si>
  <si>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</si>
  <si>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</si>
  <si>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</si>
  <si>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</si>
  <si>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</si>
  <si>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</si>
  <si>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</si>
  <si>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</si>
  <si>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</si>
  <si>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</si>
  <si>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</si>
  <si>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</si>
  <si>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</si>
  <si>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</si>
  <si>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</si>
  <si>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</si>
  <si>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</si>
  <si>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</si>
  <si>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</si>
  <si>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</si>
  <si>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</si>
  <si>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</si>
  <si>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</si>
  <si>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</si>
  <si>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</si>
  <si>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</si>
  <si>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</si>
  <si>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</si>
  <si>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</si>
  <si>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</si>
  <si>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</si>
  <si>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</si>
  <si>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</si>
  <si>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</si>
  <si>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</si>
  <si>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</si>
  <si>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</si>
  <si>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</si>
  <si>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</si>
  <si>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</si>
  <si>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</si>
  <si>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</si>
  <si>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</si>
  <si>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</si>
  <si>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</si>
  <si>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</si>
  <si>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</si>
  <si>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</si>
  <si>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</si>
  <si>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</si>
  <si>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</si>
  <si>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</si>
  <si>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</si>
  <si>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</si>
  <si>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</si>
  <si>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</si>
  <si>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</si>
  <si>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</si>
  <si>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</si>
  <si>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</si>
  <si>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</si>
  <si>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</si>
  <si>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</si>
  <si>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</si>
  <si>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</si>
  <si>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</si>
  <si>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</si>
  <si>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</si>
  <si>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</si>
  <si>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</si>
  <si>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</si>
  <si>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</si>
  <si>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</si>
  <si>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</si>
  <si>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</si>
  <si>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</si>
  <si>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</si>
  <si>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</si>
  <si>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</si>
  <si>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</si>
  <si>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</si>
  <si>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</si>
  <si>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</si>
  <si>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</si>
  <si>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</si>
  <si>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</si>
  <si>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</si>
  <si>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</si>
  <si>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</si>
  <si>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</si>
  <si>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</si>
  <si>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</si>
  <si>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</si>
  <si>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</si>
  <si>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</si>
  <si>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</si>
  <si>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</si>
  <si>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</si>
  <si>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</si>
  <si>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</si>
  <si>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</si>
  <si>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</si>
  <si>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</si>
  <si>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</si>
  <si>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</si>
  <si>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</si>
  <si>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</si>
  <si>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</si>
  <si>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</si>
  <si>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</si>
  <si>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</si>
  <si>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</si>
  <si>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</si>
  <si>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</si>
  <si>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</si>
  <si>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</si>
  <si>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</si>
  <si>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</si>
  <si>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</si>
  <si>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</si>
  <si>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</si>
  <si>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</si>
  <si>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</si>
  <si>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</si>
  <si>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</si>
  <si>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</si>
  <si>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</si>
  <si>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</si>
  <si>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</si>
  <si>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</si>
  <si>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</si>
  <si>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</si>
  <si>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</si>
  <si>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</si>
  <si>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</si>
  <si>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</si>
  <si>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</si>
  <si>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</si>
  <si>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</si>
  <si>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</si>
  <si>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</si>
  <si>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</si>
  <si>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</si>
  <si>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</si>
  <si>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</si>
  <si>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</si>
  <si>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</si>
  <si>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</si>
  <si>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</si>
  <si>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</si>
  <si>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</si>
  <si>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</si>
  <si>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</si>
  <si>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</si>
  <si>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</si>
  <si>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</si>
  <si>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</si>
  <si>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</si>
  <si>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</si>
  <si>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</si>
  <si>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</si>
  <si>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</si>
  <si>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</si>
  <si>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</si>
  <si>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</si>
  <si>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</si>
  <si>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</si>
  <si>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</si>
  <si>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</si>
  <si>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</si>
  <si>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</si>
  <si>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</si>
  <si>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</si>
  <si>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</si>
  <si>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</si>
  <si>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</si>
  <si>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</si>
  <si>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</si>
  <si>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</si>
  <si>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</si>
  <si>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</si>
  <si>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</si>
  <si>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</si>
  <si>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</si>
  <si>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</si>
  <si>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</si>
  <si>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</si>
  <si>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</si>
  <si>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</si>
  <si>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</si>
  <si>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</si>
  <si>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</si>
  <si>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</si>
  <si>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</si>
  <si>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</si>
  <si>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</si>
  <si>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</si>
  <si>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</si>
  <si>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</si>
  <si>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</si>
  <si>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</si>
  <si>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</si>
  <si>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</si>
  <si>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</si>
  <si>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</si>
  <si>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</si>
  <si>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</si>
  <si>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</si>
  <si>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</si>
  <si>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</si>
  <si>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</si>
  <si>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</si>
  <si>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</si>
  <si>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</si>
  <si>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</si>
  <si>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</si>
  <si>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</si>
  <si>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</si>
  <si>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</si>
  <si>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</si>
  <si>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</si>
  <si>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</si>
  <si>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</si>
  <si>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</si>
  <si>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</si>
  <si>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</si>
  <si>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</si>
  <si>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</si>
  <si>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</si>
  <si>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</si>
  <si>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</si>
  <si>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</si>
  <si>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</si>
  <si>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</si>
  <si>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</si>
  <si>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</si>
  <si>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</si>
  <si>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</si>
  <si>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</si>
  <si>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</si>
  <si>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</si>
  <si>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</si>
  <si>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</si>
  <si>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</si>
  <si>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</si>
  <si>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</si>
  <si>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</si>
  <si>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</si>
  <si>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</si>
  <si>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</si>
  <si>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</si>
  <si>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</si>
  <si>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</si>
  <si>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</si>
  <si>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</si>
  <si>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</si>
  <si>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</si>
  <si>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</si>
  <si>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</si>
  <si>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</si>
  <si>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</si>
  <si>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</si>
  <si>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</si>
  <si>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</si>
  <si>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</si>
  <si>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</si>
  <si>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</si>
  <si>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</si>
  <si>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</si>
  <si>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</si>
  <si>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</si>
  <si>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</si>
  <si>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</si>
  <si>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</si>
  <si>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</si>
  <si>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</si>
  <si>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</si>
  <si>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</si>
  <si>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</si>
  <si>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</si>
  <si>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</si>
  <si>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</si>
  <si>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</si>
  <si>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</si>
  <si>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</si>
  <si>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</si>
  <si>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</si>
  <si>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</si>
  <si>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</si>
  <si>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</si>
  <si>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</si>
  <si>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</si>
  <si>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</si>
  <si>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</si>
  <si>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</si>
  <si>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</si>
  <si>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</si>
  <si>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</si>
  <si>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</si>
  <si>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</si>
  <si>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</si>
  <si>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</si>
  <si>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</si>
  <si>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</si>
  <si>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</si>
  <si>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</si>
  <si>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</si>
  <si>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</si>
  <si>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</si>
  <si>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</si>
  <si>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</si>
  <si>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</si>
  <si>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</si>
  <si>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</si>
  <si>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</si>
  <si>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</si>
  <si>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</si>
  <si>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</si>
  <si>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</si>
  <si>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</si>
  <si>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</si>
  <si>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</si>
  <si>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</si>
  <si>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</si>
  <si>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</si>
  <si>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</si>
  <si>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</si>
  <si>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</si>
  <si>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</si>
  <si>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</si>
  <si>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</si>
  <si>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</si>
  <si>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</si>
  <si>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</si>
  <si>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</si>
  <si>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</si>
  <si>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</si>
  <si>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</si>
  <si>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</si>
  <si>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</si>
  <si>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</si>
  <si>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</si>
  <si>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</si>
  <si>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</si>
  <si>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</si>
  <si>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</si>
  <si>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</si>
  <si>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</si>
  <si>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</si>
  <si>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</si>
  <si>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</si>
  <si>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</si>
  <si>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</si>
  <si>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</si>
  <si>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</si>
  <si>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</si>
  <si>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</si>
  <si>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</si>
  <si>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</si>
  <si>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</si>
  <si>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</si>
  <si>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</si>
  <si>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</si>
  <si>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</si>
  <si>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</si>
  <si>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</si>
  <si>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</si>
  <si>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</si>
  <si>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</si>
  <si>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</si>
  <si>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</si>
  <si>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</si>
  <si>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</si>
  <si>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</si>
  <si>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</si>
  <si>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</si>
  <si>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</si>
  <si>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</si>
  <si>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</si>
  <si>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</si>
  <si>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</si>
  <si>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</si>
  <si>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</si>
  <si>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</si>
  <si>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</si>
  <si>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</si>
  <si>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</si>
  <si>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</si>
  <si>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</si>
  <si>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</si>
  <si>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</si>
  <si>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</si>
  <si>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</si>
  <si>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</si>
  <si>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</si>
  <si>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</si>
  <si>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</si>
  <si>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</si>
  <si>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</si>
  <si>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</si>
  <si>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</si>
  <si>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</si>
  <si>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</si>
  <si>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</si>
  <si>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</si>
  <si>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</si>
  <si>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</si>
  <si>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</si>
  <si>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</si>
  <si>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</si>
  <si>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</si>
  <si>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</si>
  <si>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</si>
  <si>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</si>
  <si>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</si>
  <si>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</si>
  <si>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</si>
  <si>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</si>
  <si>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</si>
  <si>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</si>
  <si>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</si>
  <si>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</si>
  <si>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</si>
  <si>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</si>
  <si>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</si>
  <si>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</si>
  <si>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</si>
  <si>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</si>
  <si>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</si>
  <si>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</si>
  <si>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</si>
  <si>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</si>
  <si>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</si>
  <si>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</si>
  <si>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</si>
  <si>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</si>
  <si>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</si>
  <si>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</si>
  <si>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</si>
  <si>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</si>
  <si>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</si>
  <si>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</si>
  <si>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</si>
  <si>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</si>
  <si>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</si>
  <si>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</si>
  <si>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</si>
  <si>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</si>
  <si>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</si>
  <si>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</si>
  <si>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</si>
  <si>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</si>
  <si>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</si>
  <si>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</si>
  <si>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</si>
  <si>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</si>
  <si>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</si>
  <si>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</si>
  <si>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</si>
  <si>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</si>
  <si>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</si>
  <si>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</si>
  <si>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</si>
  <si>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</si>
  <si>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</si>
  <si>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</si>
  <si>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</si>
  <si>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</si>
  <si>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</si>
  <si>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</si>
  <si>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</si>
  <si>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</si>
  <si>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</si>
  <si>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</si>
  <si>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</si>
  <si>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</si>
  <si>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</si>
  <si>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</si>
  <si>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</si>
  <si>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</si>
  <si>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</si>
  <si>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</si>
  <si>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</si>
  <si>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</si>
  <si>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</si>
  <si>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</si>
  <si>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</si>
  <si>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</si>
  <si>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</si>
  <si>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</si>
  <si>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</si>
  <si>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</si>
  <si>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</si>
  <si>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</si>
  <si>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</si>
  <si>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</si>
  <si>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</si>
  <si>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</si>
  <si>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</si>
  <si>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</si>
  <si>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</si>
  <si>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</si>
  <si>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</si>
  <si>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</si>
  <si>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</si>
  <si>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</si>
  <si>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</si>
  <si>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</si>
  <si>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</si>
  <si>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</si>
  <si>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</si>
  <si>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</si>
  <si>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</si>
  <si>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</si>
  <si>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</si>
  <si>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</si>
  <si>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</si>
  <si>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</si>
  <si>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</si>
  <si>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</si>
  <si>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</si>
  <si>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</si>
  <si>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</si>
  <si>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</si>
  <si>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</si>
  <si>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</si>
  <si>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</si>
  <si>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</si>
  <si>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</si>
  <si>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</si>
  <si>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</si>
  <si>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</si>
  <si>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</si>
  <si>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</si>
  <si>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</si>
  <si>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</si>
  <si>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</si>
  <si>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</si>
  <si>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</si>
  <si>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</si>
  <si>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</si>
  <si>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</si>
  <si>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</si>
  <si>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</si>
  <si>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</si>
  <si>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</si>
  <si>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</si>
  <si>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</si>
  <si>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</si>
  <si>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</si>
  <si>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</si>
  <si>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</si>
  <si>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</si>
  <si>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</si>
  <si>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</si>
  <si>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</si>
  <si>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</si>
  <si>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</si>
  <si>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</si>
  <si>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</si>
  <si>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</si>
  <si>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</si>
  <si>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</si>
  <si>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</si>
  <si>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</si>
  <si>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</si>
  <si>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</si>
  <si>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</si>
  <si>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</si>
  <si>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</si>
  <si>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</si>
  <si>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</si>
  <si>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</si>
  <si>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</si>
  <si>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</si>
  <si>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</si>
  <si>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</si>
  <si>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</si>
  <si>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</si>
  <si>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</si>
  <si>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</si>
  <si>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</si>
  <si>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</si>
  <si>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</si>
  <si>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</si>
  <si>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</si>
  <si>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</si>
  <si>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</si>
  <si>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</si>
  <si>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</si>
  <si>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</si>
  <si>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</si>
  <si>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</si>
  <si>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</si>
  <si>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</si>
  <si>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</si>
  <si>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</si>
  <si>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</si>
  <si>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</si>
  <si>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</si>
  <si>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</si>
  <si>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</si>
  <si>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</si>
  <si>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</si>
  <si>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</si>
  <si>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</si>
  <si>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</si>
  <si>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</si>
  <si>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</si>
  <si>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</si>
  <si>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</si>
  <si>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</si>
  <si>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</si>
  <si>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</si>
  <si>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</si>
  <si>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</si>
  <si>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</si>
  <si>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</si>
  <si>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</si>
  <si>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</si>
  <si>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</si>
  <si>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</si>
  <si>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</si>
  <si>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</si>
  <si>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</si>
  <si>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</si>
  <si>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</si>
  <si>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</si>
  <si>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</si>
  <si>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</si>
  <si>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</si>
  <si>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</si>
  <si>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</si>
  <si>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</si>
  <si>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</si>
  <si>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</si>
  <si>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</si>
  <si>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</si>
  <si>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</si>
  <si>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</si>
  <si>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</si>
  <si>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</si>
  <si>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</si>
  <si>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</si>
  <si>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</si>
  <si>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</si>
  <si>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</si>
  <si>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</si>
  <si>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</si>
  <si>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</si>
  <si>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</si>
  <si>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</si>
  <si>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</si>
  <si>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</si>
  <si>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</si>
  <si>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</si>
  <si>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</si>
  <si>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</si>
  <si>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</si>
  <si>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</si>
  <si>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</si>
  <si>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</si>
  <si>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</si>
  <si>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</si>
  <si>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</si>
  <si>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</si>
  <si>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</si>
  <si>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</si>
  <si>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</si>
  <si>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</si>
  <si>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</si>
  <si>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</si>
  <si>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</si>
  <si>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</si>
  <si>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</si>
  <si>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</si>
  <si>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</si>
  <si>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</si>
  <si>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</si>
  <si>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</si>
  <si>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</si>
  <si>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</si>
  <si>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</si>
  <si>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</si>
  <si>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</si>
  <si>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</si>
  <si>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</si>
  <si>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</si>
  <si>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</si>
  <si>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</si>
  <si>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</si>
  <si>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</si>
  <si>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</si>
  <si>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</si>
  <si>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</si>
  <si>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</si>
  <si>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</si>
  <si>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</si>
  <si>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</si>
  <si>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</si>
  <si>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</si>
  <si>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</si>
  <si>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</si>
  <si>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</si>
  <si>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</si>
  <si>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</si>
  <si>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</si>
  <si>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</si>
  <si>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</si>
  <si>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</si>
  <si>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</si>
  <si>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</si>
  <si>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</si>
  <si>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</si>
  <si>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</si>
  <si>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</si>
  <si>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</si>
  <si>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</si>
  <si>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</si>
  <si>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</si>
  <si>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</si>
  <si>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</si>
  <si>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</si>
  <si>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</si>
  <si>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</si>
  <si>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</si>
  <si>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</si>
  <si>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</si>
  <si>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</si>
  <si>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</si>
  <si>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</si>
  <si>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</si>
  <si>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</si>
  <si>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</si>
  <si>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</si>
  <si>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</si>
  <si>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</si>
  <si>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</si>
  <si>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</si>
  <si>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</si>
  <si>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</si>
  <si>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</si>
  <si>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</si>
  <si>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</si>
  <si>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</si>
  <si>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</si>
  <si>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</si>
  <si>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</si>
  <si>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</si>
  <si>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</si>
  <si>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</si>
  <si>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</si>
  <si>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</si>
  <si>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</si>
  <si>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</si>
  <si>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</si>
  <si>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</si>
  <si>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</si>
  <si>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</si>
  <si>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</si>
  <si>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</si>
  <si>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</si>
  <si>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</si>
  <si>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</si>
  <si>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</si>
  <si>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</si>
  <si>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</si>
  <si>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</si>
  <si>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</si>
  <si>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</si>
  <si>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</si>
  <si>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</si>
  <si>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</si>
  <si>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</si>
  <si>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</si>
  <si>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</si>
  <si>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</si>
  <si>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</si>
  <si>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</si>
  <si>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</si>
  <si>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</si>
  <si>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</si>
  <si>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</si>
  <si>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</si>
  <si>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</si>
  <si>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</si>
  <si>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</si>
  <si>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</si>
  <si>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</si>
  <si>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</si>
  <si>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</si>
  <si>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</si>
  <si>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</si>
  <si>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</si>
  <si>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</si>
  <si>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</si>
  <si>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</si>
  <si>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</si>
  <si>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</si>
  <si>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</si>
  <si>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</si>
  <si>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</si>
  <si>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</si>
  <si>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</si>
  <si>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</si>
  <si>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</si>
  <si>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</si>
  <si>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</si>
  <si>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</si>
  <si>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</si>
  <si>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</si>
  <si>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</si>
  <si>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</si>
  <si>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</si>
  <si>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</si>
  <si>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</si>
  <si>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</si>
  <si>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</si>
  <si>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</si>
  <si>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</si>
  <si>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</si>
  <si>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</si>
  <si>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</si>
  <si>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</si>
  <si>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</si>
  <si>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</si>
  <si>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</si>
  <si>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</si>
  <si>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</si>
  <si>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</si>
  <si>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</si>
  <si>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</si>
  <si>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</si>
  <si>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</si>
  <si>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</si>
  <si>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</si>
  <si>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</si>
  <si>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</si>
  <si>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</si>
  <si>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</si>
  <si>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</si>
  <si>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</si>
  <si>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</si>
  <si>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</si>
  <si>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</si>
  <si>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</si>
  <si>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</si>
  <si>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</si>
  <si>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</si>
  <si>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</si>
  <si>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</si>
  <si>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</si>
  <si>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</si>
  <si>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</si>
  <si>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</si>
  <si>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</si>
  <si>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</si>
  <si>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</si>
  <si>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</si>
  <si>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</si>
  <si>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</si>
  <si>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</si>
  <si>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</si>
  <si>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</si>
  <si>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</si>
  <si>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</si>
  <si>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</si>
  <si>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</si>
  <si>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</si>
  <si>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</si>
  <si>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</si>
  <si>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</si>
  <si>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</si>
  <si>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</si>
  <si>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</si>
  <si>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</si>
  <si>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</si>
  <si>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</si>
  <si>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</si>
  <si>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</si>
  <si>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</si>
  <si>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</si>
  <si>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</si>
  <si>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</si>
  <si>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</si>
  <si>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</si>
  <si>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</si>
  <si>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</si>
  <si>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</si>
  <si>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</si>
  <si>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</si>
  <si>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</si>
  <si>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</si>
  <si>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</si>
  <si>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</si>
  <si>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</si>
  <si>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</si>
  <si>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</si>
  <si>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</si>
  <si>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</si>
  <si>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</si>
  <si>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</si>
  <si>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</si>
  <si>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</si>
  <si>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</si>
  <si>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</si>
  <si>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</si>
  <si>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</si>
  <si>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</si>
  <si>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</si>
  <si>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</si>
  <si>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</si>
  <si>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</si>
  <si>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</si>
  <si>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</si>
  <si>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</si>
  <si>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</si>
  <si>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</si>
  <si>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</si>
  <si>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</si>
  <si>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</si>
  <si>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</si>
  <si>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</si>
  <si>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</si>
  <si>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</si>
  <si>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</si>
  <si>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</si>
  <si>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</si>
  <si>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</si>
  <si>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</si>
  <si>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</si>
  <si>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</si>
  <si>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</si>
  <si>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</si>
  <si>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</si>
  <si>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</si>
  <si>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</si>
  <si>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</si>
  <si>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</si>
  <si>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</si>
  <si>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</si>
  <si>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</si>
  <si>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</si>
  <si>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</si>
  <si>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</si>
  <si>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</si>
  <si>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</si>
  <si>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</si>
  <si>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</si>
  <si>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</si>
  <si>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</si>
  <si>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</si>
  <si>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</si>
  <si>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</si>
  <si>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</si>
  <si>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</si>
  <si>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</si>
  <si>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</si>
  <si>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</si>
  <si>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</si>
  <si>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</si>
  <si>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</si>
  <si>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</si>
  <si>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</si>
  <si>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</si>
  <si>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</si>
  <si>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</si>
  <si>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</si>
  <si>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</si>
  <si>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</si>
  <si>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</si>
  <si>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</si>
  <si>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</si>
  <si>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</si>
  <si>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</si>
  <si>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</si>
  <si>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</si>
  <si>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</si>
  <si>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</si>
  <si>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</si>
  <si>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</si>
  <si>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</si>
  <si>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</si>
  <si>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</si>
  <si>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</si>
  <si>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</si>
  <si>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</si>
  <si>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</si>
  <si>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</si>
  <si>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</si>
  <si>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</si>
  <si>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</si>
  <si>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</si>
  <si>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</si>
  <si>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</si>
  <si>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</si>
  <si>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</si>
  <si>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</si>
  <si>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</si>
  <si>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</si>
  <si>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</si>
  <si>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</si>
  <si>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</si>
  <si>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</si>
  <si>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</si>
  <si>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</si>
  <si>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</si>
  <si>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</si>
  <si>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</si>
  <si>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</si>
  <si>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</si>
  <si>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</si>
  <si>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</si>
  <si>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</si>
  <si>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</si>
  <si>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</si>
  <si>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</si>
  <si>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</si>
  <si>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</si>
  <si>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</si>
  <si>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</si>
  <si>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</si>
  <si>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</si>
  <si>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</si>
  <si>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</si>
  <si>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</si>
  <si>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</si>
  <si>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</si>
  <si>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</si>
  <si>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</si>
  <si>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</si>
  <si>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</si>
  <si>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</si>
  <si>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</si>
  <si>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</si>
  <si>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</si>
  <si>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</si>
  <si>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</si>
  <si>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</si>
  <si>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</si>
  <si>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</si>
  <si>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</si>
  <si>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</si>
  <si>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</si>
  <si>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</si>
  <si>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</si>
  <si>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</si>
  <si>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</si>
  <si>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</si>
  <si>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</si>
  <si>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</si>
  <si>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</si>
  <si>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</si>
  <si>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</si>
  <si>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</si>
  <si>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</si>
  <si>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</si>
  <si>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</si>
  <si>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</si>
  <si>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</si>
  <si>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</si>
  <si>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</si>
  <si>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</si>
  <si>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</si>
  <si>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</si>
  <si>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</si>
  <si>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</si>
  <si>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</si>
  <si>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</si>
  <si>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</si>
  <si>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</si>
  <si>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</si>
  <si>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</si>
  <si>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</si>
  <si>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</si>
  <si>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</si>
  <si>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</si>
  <si>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</si>
  <si>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</si>
  <si>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</si>
  <si>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</si>
  <si>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</si>
  <si>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</si>
  <si>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</si>
  <si>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</si>
  <si>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</si>
  <si>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</si>
  <si>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</si>
  <si>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</si>
  <si>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</si>
  <si>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</si>
  <si>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</si>
  <si>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</si>
  <si>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</si>
  <si>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</si>
  <si>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</si>
  <si>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</si>
  <si>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</si>
  <si>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</si>
  <si>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</si>
  <si>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</si>
  <si>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</si>
  <si>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</si>
  <si>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</si>
  <si>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</si>
  <si>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</si>
  <si>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</si>
  <si>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</si>
  <si>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</si>
  <si>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</si>
  <si>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</si>
  <si>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</si>
  <si>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</si>
  <si>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</si>
  <si>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</si>
  <si>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</si>
  <si>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</si>
  <si>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</si>
  <si>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</si>
  <si>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</si>
  <si>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</si>
  <si>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</si>
  <si>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</si>
  <si>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</si>
  <si>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</si>
  <si>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</si>
  <si>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</si>
  <si>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</si>
  <si>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</si>
  <si>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</si>
  <si>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</si>
  <si>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</si>
  <si>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</si>
  <si>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</si>
  <si>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</si>
  <si>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</si>
  <si>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</si>
  <si>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</si>
  <si>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</si>
  <si>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</si>
  <si>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</si>
  <si>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</si>
  <si>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</si>
  <si>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</si>
  <si>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</si>
  <si>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</si>
  <si>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</si>
  <si>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</si>
  <si>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</si>
  <si>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</si>
  <si>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</si>
  <si>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</si>
  <si>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</si>
  <si>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</si>
  <si>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</si>
  <si>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</si>
  <si>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</si>
  <si>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</si>
  <si>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</si>
  <si>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</si>
  <si>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</si>
  <si>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</si>
  <si>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</si>
  <si>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</si>
  <si>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</si>
  <si>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</si>
  <si>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</si>
  <si>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</si>
  <si>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</si>
  <si>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</si>
  <si>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</si>
  <si>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</si>
  <si>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</si>
  <si>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</si>
  <si>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</si>
  <si>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</si>
  <si>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</si>
  <si>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</si>
  <si>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</si>
  <si>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</si>
  <si>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</si>
  <si>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</si>
  <si>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</si>
  <si>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</si>
  <si>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</si>
  <si>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</si>
  <si>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</si>
  <si>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</si>
  <si>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</si>
  <si>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</si>
  <si>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</si>
  <si>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</si>
  <si>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</si>
  <si>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</si>
  <si>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</si>
  <si>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</si>
  <si>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</si>
  <si>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</si>
  <si>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</si>
  <si>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</si>
  <si>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</si>
  <si>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</si>
  <si>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</si>
  <si>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</si>
  <si>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</si>
  <si>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</si>
  <si>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</si>
  <si>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</si>
  <si>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</si>
  <si>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</si>
  <si>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</si>
  <si>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</si>
  <si>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</si>
  <si>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</si>
  <si>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</si>
  <si>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</si>
  <si>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</si>
  <si>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</si>
  <si>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</si>
  <si>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</si>
  <si>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</si>
  <si>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</si>
  <si>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</si>
  <si>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</si>
  <si>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</si>
  <si>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</si>
  <si>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</si>
  <si>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</si>
  <si>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</si>
  <si>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</si>
  <si>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</si>
  <si>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</si>
  <si>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</si>
  <si>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</si>
  <si>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</si>
  <si>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</si>
  <si>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</si>
  <si>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</si>
  <si>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</si>
  <si>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</si>
  <si>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</si>
  <si>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</si>
  <si>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</si>
  <si>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</si>
  <si>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</si>
  <si>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</si>
  <si>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</si>
  <si>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</si>
  <si>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</si>
  <si>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</si>
  <si>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</si>
  <si>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</si>
  <si>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</si>
  <si>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</si>
  <si>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</si>
  <si>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</si>
  <si>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</si>
  <si>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</si>
  <si>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</si>
  <si>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</si>
  <si>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</si>
  <si>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</si>
  <si>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</si>
  <si>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</si>
  <si>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</si>
  <si>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</si>
  <si>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</si>
  <si>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</si>
  <si>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</si>
  <si>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</si>
  <si>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</si>
  <si>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</si>
  <si>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</si>
  <si>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</si>
  <si>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</si>
  <si>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</si>
  <si>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</si>
  <si>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</si>
  <si>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</si>
  <si>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</si>
  <si>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</si>
  <si>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</si>
  <si>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</si>
  <si>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</si>
  <si>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</si>
  <si>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</si>
  <si>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</si>
  <si>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</si>
  <si>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</si>
  <si>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</si>
  <si>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</si>
  <si>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</si>
  <si>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</si>
  <si>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</si>
  <si>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</si>
  <si>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</si>
  <si>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</si>
  <si>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</si>
  <si>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</si>
  <si>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</si>
  <si>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</si>
  <si>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</si>
  <si>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</si>
  <si>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</si>
  <si>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</si>
  <si>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</si>
  <si>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</si>
  <si>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</si>
  <si>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</si>
  <si>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</si>
  <si>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</si>
  <si>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</si>
  <si>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</si>
  <si>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</si>
  <si>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</si>
  <si>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</si>
  <si>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</si>
  <si>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</si>
  <si>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</si>
  <si>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</si>
  <si>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</si>
  <si>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</si>
  <si>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</si>
  <si>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</si>
  <si>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</si>
  <si>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</si>
  <si>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</si>
  <si>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</si>
  <si>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</si>
  <si>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</si>
  <si>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</si>
  <si>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</si>
  <si>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</si>
  <si>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</si>
  <si>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</si>
  <si>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</si>
  <si>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</si>
  <si>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</si>
  <si>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</si>
  <si>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</si>
  <si>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</si>
  <si>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</si>
  <si>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</si>
  <si>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</si>
  <si>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</si>
  <si>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</si>
  <si>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</si>
  <si>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</si>
  <si>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</si>
  <si>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</si>
  <si>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</si>
  <si>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</si>
  <si>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</si>
  <si>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</si>
  <si>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</si>
  <si>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</si>
  <si>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</si>
  <si>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</si>
  <si>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</si>
  <si>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</si>
  <si>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</si>
  <si>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</si>
  <si>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</si>
  <si>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</si>
  <si>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</si>
  <si>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</si>
  <si>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</si>
  <si>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</si>
  <si>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</si>
  <si>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</si>
  <si>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</si>
  <si>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</si>
  <si>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</si>
  <si>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</si>
  <si>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</si>
  <si>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</si>
  <si>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</si>
  <si>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</si>
  <si>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</si>
  <si>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</si>
  <si>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</si>
  <si>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</si>
  <si>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</si>
  <si>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</si>
  <si>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</si>
  <si>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</si>
  <si>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</si>
  <si>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</si>
  <si>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</si>
  <si>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</si>
  <si>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</si>
  <si>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</si>
  <si>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</si>
  <si>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</si>
  <si>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</si>
  <si>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</si>
  <si>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</si>
  <si>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</si>
  <si>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</si>
  <si>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</si>
  <si>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</si>
  <si>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</si>
  <si>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</si>
  <si>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</si>
  <si>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</si>
  <si>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</si>
  <si>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</si>
  <si>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</si>
  <si>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</si>
  <si>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</si>
  <si>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</si>
  <si>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</si>
  <si>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</si>
  <si>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</si>
  <si>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</si>
  <si>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</si>
  <si>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</si>
  <si>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</si>
  <si>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</si>
  <si>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</si>
  <si>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</si>
  <si>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</si>
  <si>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</si>
  <si>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</si>
  <si>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</si>
  <si>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</si>
  <si>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</si>
  <si>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</si>
  <si>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</si>
  <si>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</si>
  <si>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</si>
  <si>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</si>
  <si>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</si>
  <si>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</si>
  <si>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</si>
  <si>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</si>
  <si>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</si>
  <si>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</si>
  <si>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</si>
  <si>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</si>
  <si>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</si>
  <si>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</si>
  <si>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</si>
  <si>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</si>
  <si>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</si>
  <si>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</si>
  <si>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</si>
  <si>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</si>
  <si>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</si>
  <si>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</si>
  <si>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</si>
  <si>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</si>
  <si>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</si>
  <si>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</si>
  <si>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</si>
  <si>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</si>
  <si>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</si>
  <si>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</si>
  <si>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</si>
  <si>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</si>
  <si>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</si>
  <si>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</si>
  <si>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</si>
  <si>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</si>
  <si>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</si>
  <si>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</si>
  <si>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</si>
  <si>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</si>
  <si>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</si>
  <si>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</si>
  <si>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</si>
  <si>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</si>
  <si>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</si>
  <si>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</si>
  <si>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</si>
  <si>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</si>
  <si>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</si>
  <si>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</si>
  <si>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</si>
  <si>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</si>
  <si>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</si>
  <si>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</si>
  <si>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</si>
  <si>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</si>
  <si>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</si>
  <si>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</si>
  <si>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</si>
  <si>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</si>
  <si>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</si>
  <si>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</si>
  <si>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</si>
  <si>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</si>
  <si>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</si>
  <si>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</si>
  <si>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</si>
  <si>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</si>
  <si>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</si>
  <si>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</si>
  <si>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</si>
  <si>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</si>
  <si>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</si>
  <si>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</si>
  <si>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</si>
  <si>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</si>
  <si>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</si>
  <si>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</si>
  <si>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</si>
  <si>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</si>
  <si>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</si>
  <si>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</si>
  <si>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</si>
  <si>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</si>
  <si>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</si>
  <si>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</si>
  <si>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</si>
  <si>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</si>
  <si>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</si>
  <si>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</si>
  <si>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</si>
  <si>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</si>
  <si>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</si>
  <si>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</si>
  <si>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</si>
  <si>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</si>
  <si>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</si>
  <si>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</si>
  <si>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</si>
  <si>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</si>
  <si>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</si>
  <si>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</si>
  <si>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</si>
  <si>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</si>
  <si>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</si>
  <si>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</si>
  <si>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</si>
  <si>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</si>
  <si>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</si>
  <si>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</si>
  <si>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</si>
  <si>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</si>
  <si>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</si>
  <si>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</si>
  <si>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</si>
  <si>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</si>
  <si>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</si>
  <si>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</si>
  <si>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</si>
  <si>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</si>
  <si>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</si>
  <si>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</si>
  <si>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</si>
  <si>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</si>
  <si>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</si>
  <si>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</si>
  <si>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</si>
  <si>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</si>
  <si>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</si>
  <si>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</si>
  <si>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</si>
  <si>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</si>
  <si>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</si>
  <si>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</si>
  <si>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</si>
  <si>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</si>
  <si>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</si>
  <si>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</si>
  <si>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</si>
  <si>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</si>
  <si>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</si>
  <si>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</si>
  <si>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</si>
  <si>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</si>
  <si>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</si>
  <si>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</si>
  <si>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</si>
  <si>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</si>
  <si>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</si>
  <si>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</si>
  <si>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</si>
  <si>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</si>
  <si>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</si>
  <si>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</si>
  <si>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</si>
  <si>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</si>
  <si>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</si>
  <si>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</si>
  <si>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</si>
  <si>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</si>
  <si>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</si>
  <si>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</si>
  <si>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</si>
  <si>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</si>
  <si>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</si>
  <si>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</si>
  <si>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</si>
  <si>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</si>
  <si>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</si>
  <si>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</si>
  <si>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</si>
  <si>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</si>
  <si>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</si>
  <si>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</si>
  <si>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</si>
  <si>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</si>
  <si>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</si>
  <si>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</si>
  <si>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</si>
  <si>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</si>
  <si>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</si>
  <si>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</si>
  <si>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</si>
  <si>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</si>
  <si>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</si>
  <si>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</si>
  <si>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</si>
  <si>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</si>
  <si>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</si>
  <si>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</si>
  <si>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</si>
  <si>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</si>
  <si>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</si>
  <si>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</si>
  <si>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</si>
  <si>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</si>
  <si>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</si>
  <si>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</si>
  <si>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</si>
  <si>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</si>
  <si>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</si>
  <si>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</si>
  <si>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</si>
  <si>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</si>
  <si>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</si>
  <si>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</si>
  <si>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</si>
  <si>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</si>
  <si>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</si>
  <si>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</si>
  <si>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</si>
  <si>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</si>
  <si>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</si>
  <si>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</si>
  <si>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</si>
  <si>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</si>
  <si>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</si>
  <si>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</si>
  <si>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</si>
  <si>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</si>
  <si>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</si>
  <si>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</si>
  <si>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</si>
  <si>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</si>
  <si>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</si>
  <si>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</si>
  <si>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</si>
  <si>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</si>
  <si>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</si>
  <si>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</si>
  <si>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</si>
  <si>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</si>
  <si>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</si>
  <si>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</si>
  <si>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</si>
  <si>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</si>
  <si>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</si>
  <si>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</si>
  <si>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</si>
  <si>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</si>
  <si>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</si>
  <si>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</si>
  <si>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</si>
  <si>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</si>
  <si>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</si>
  <si>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</si>
  <si>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</si>
  <si>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</si>
  <si>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</si>
  <si>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</si>
  <si>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</si>
  <si>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</si>
  <si>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</si>
  <si>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</si>
  <si>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</si>
  <si>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</si>
  <si>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</si>
  <si>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</si>
  <si>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</si>
  <si>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</si>
  <si>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</si>
  <si>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</si>
  <si>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</si>
  <si>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</si>
  <si>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</si>
  <si>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</si>
  <si>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</si>
  <si>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</si>
  <si>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</si>
  <si>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</si>
  <si>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</si>
  <si>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</si>
  <si>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</si>
  <si>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</si>
  <si>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</si>
  <si>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</si>
  <si>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</si>
  <si>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</si>
  <si>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</si>
  <si>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</si>
  <si>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</si>
  <si>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</si>
  <si>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</si>
  <si>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</si>
  <si>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</si>
  <si>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</si>
  <si>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</si>
  <si>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</si>
  <si>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</si>
  <si>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</si>
  <si>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</si>
  <si>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</si>
  <si>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</si>
  <si>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</si>
  <si>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</si>
  <si>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</si>
  <si>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</si>
  <si>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</si>
  <si>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</si>
  <si>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</si>
  <si>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</si>
  <si>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</si>
  <si>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</si>
  <si>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</si>
  <si>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</si>
  <si>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</si>
  <si>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</si>
  <si>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</si>
  <si>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</si>
  <si>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</si>
  <si>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</si>
  <si>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</si>
  <si>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</si>
  <si>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</si>
  <si>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</si>
  <si>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</si>
  <si>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</si>
  <si>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</si>
  <si>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</si>
  <si>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</si>
  <si>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</si>
  <si>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</si>
  <si>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</si>
  <si>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</si>
  <si>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</si>
  <si>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</si>
  <si>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</si>
  <si>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</si>
  <si>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</si>
  <si>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</si>
  <si>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</si>
  <si>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</si>
  <si>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</si>
  <si>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</si>
  <si>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</si>
  <si>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</si>
  <si>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</si>
  <si>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</si>
  <si>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</si>
  <si>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</si>
  <si>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</si>
  <si>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</si>
  <si>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</si>
  <si>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</si>
  <si>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</si>
  <si>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</si>
  <si>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</si>
  <si>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</si>
  <si>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</si>
  <si>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</si>
  <si>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</si>
  <si>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</si>
  <si>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</si>
  <si>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</si>
  <si>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</si>
  <si>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</si>
  <si>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</si>
  <si>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</si>
  <si>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</si>
  <si>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</si>
  <si>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</si>
  <si>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</si>
  <si>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</si>
  <si>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</si>
  <si>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</si>
  <si>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</si>
  <si>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</si>
  <si>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</si>
  <si>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</si>
  <si>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</si>
  <si>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</si>
  <si>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</si>
  <si>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</si>
  <si>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</si>
  <si>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</si>
  <si>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</si>
  <si>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</si>
  <si>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</si>
  <si>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</si>
  <si>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</si>
  <si>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</si>
  <si>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</si>
  <si>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</si>
  <si>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</si>
  <si>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</si>
  <si>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</si>
  <si>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</si>
  <si>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</si>
  <si>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</si>
  <si>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</si>
  <si>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</si>
  <si>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</si>
  <si>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</si>
  <si>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</si>
  <si>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</si>
  <si>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</si>
  <si>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</si>
  <si>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</si>
  <si>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</si>
  <si>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</si>
  <si>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</si>
  <si>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</si>
  <si>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</si>
  <si>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</si>
  <si>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</si>
  <si>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</si>
  <si>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</si>
  <si>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</si>
  <si>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</si>
  <si>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</si>
  <si>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</si>
  <si>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</si>
  <si>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</si>
  <si>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</si>
  <si>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</si>
  <si>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</si>
  <si>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</si>
  <si>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</si>
  <si>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</si>
  <si>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</si>
  <si>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</si>
  <si>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</si>
  <si>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</si>
  <si>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</si>
  <si>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</si>
  <si>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</si>
  <si>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</si>
  <si>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</si>
  <si>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</si>
  <si>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</si>
  <si>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</si>
  <si>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</si>
  <si>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</si>
  <si>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</si>
  <si>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</si>
  <si>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</si>
  <si>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</si>
  <si>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</si>
  <si>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</si>
  <si>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</si>
  <si>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</si>
  <si>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</si>
  <si>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</si>
  <si>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</si>
  <si>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</si>
  <si>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</si>
  <si>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</si>
  <si>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</si>
  <si>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</si>
  <si>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</si>
  <si>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</si>
  <si>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</si>
  <si>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</si>
  <si>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</si>
  <si>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</si>
  <si>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</si>
  <si>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</si>
  <si>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</si>
  <si>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</si>
  <si>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</si>
  <si>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</si>
  <si>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</si>
  <si>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</si>
  <si>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</si>
  <si>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</si>
  <si>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</si>
  <si>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</si>
  <si>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</si>
  <si>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</si>
  <si>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</si>
  <si>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</si>
  <si>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</si>
  <si>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</si>
  <si>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</si>
  <si>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</si>
  <si>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</si>
  <si>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</si>
  <si>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</si>
  <si>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</si>
  <si>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</si>
  <si>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</si>
  <si>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</si>
  <si>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</si>
  <si>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</si>
  <si>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</si>
  <si>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</si>
  <si>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</si>
  <si>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</si>
  <si>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</si>
  <si>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</si>
  <si>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</si>
  <si>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</si>
  <si>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</si>
  <si>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</si>
  <si>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</si>
  <si>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</si>
  <si>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</si>
  <si>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</si>
  <si>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</si>
  <si>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</si>
  <si>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</si>
  <si>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</si>
  <si>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</si>
  <si>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</si>
  <si>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</si>
  <si>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</si>
  <si>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</si>
  <si>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</si>
  <si>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</si>
  <si>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</si>
  <si>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</si>
  <si>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</si>
  <si>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</si>
  <si>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</si>
  <si>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</si>
  <si>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</si>
  <si>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</si>
  <si>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</si>
  <si>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</si>
  <si>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</si>
  <si>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</si>
  <si>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</si>
  <si>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</si>
  <si>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</si>
  <si>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</si>
  <si>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</si>
  <si>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</si>
  <si>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</si>
  <si>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</si>
  <si>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</si>
  <si>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</si>
  <si>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</si>
  <si>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</si>
  <si>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</si>
  <si>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</si>
  <si>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</si>
  <si>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</si>
  <si>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</si>
  <si>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</si>
  <si>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</si>
  <si>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</si>
  <si>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</si>
  <si>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</si>
  <si>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</si>
  <si>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</si>
  <si>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</si>
  <si>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</si>
  <si>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</si>
  <si>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</si>
  <si>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</si>
  <si>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</si>
  <si>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</si>
  <si>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</si>
  <si>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</si>
  <si>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</si>
  <si>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</si>
  <si>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</si>
  <si>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</si>
  <si>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</si>
  <si>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</si>
  <si>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</si>
  <si>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</si>
  <si>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</si>
  <si>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</si>
  <si>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</si>
  <si>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</si>
  <si>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</si>
  <si>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</si>
  <si>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</si>
  <si>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</si>
  <si>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</si>
  <si>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</si>
  <si>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</si>
  <si>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</si>
  <si>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</si>
  <si>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</si>
  <si>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</si>
  <si>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</si>
  <si>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</si>
  <si>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</si>
  <si>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</si>
  <si>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</si>
  <si>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</si>
  <si>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</si>
  <si>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</si>
  <si>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</si>
  <si>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</si>
  <si>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</si>
  <si>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</si>
  <si>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</si>
  <si>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</si>
  <si>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</si>
  <si>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</si>
  <si>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</si>
  <si>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</si>
  <si>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</si>
  <si>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</si>
  <si>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</si>
  <si>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</si>
  <si>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</si>
  <si>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</si>
  <si>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</si>
  <si>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</si>
  <si>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</si>
  <si>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</si>
  <si>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</si>
  <si>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</si>
  <si>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</si>
  <si>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</si>
  <si>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</si>
  <si>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</si>
  <si>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</si>
  <si>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</si>
  <si>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</si>
  <si>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</si>
  <si>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</si>
  <si>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</si>
  <si>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</si>
  <si>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</si>
  <si>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</si>
  <si>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</si>
  <si>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</si>
  <si>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</si>
  <si>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</si>
  <si>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</si>
  <si>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</si>
  <si>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</si>
  <si>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</si>
  <si>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</si>
  <si>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</si>
  <si>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</si>
  <si>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</si>
  <si>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</si>
  <si>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</si>
  <si>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</si>
  <si>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</si>
  <si>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</si>
  <si>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</si>
  <si>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</si>
  <si>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</si>
  <si>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</si>
  <si>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</si>
  <si>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</si>
  <si>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</si>
  <si>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</si>
  <si>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</si>
  <si>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</si>
  <si>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</si>
  <si>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</si>
  <si>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</si>
  <si>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</si>
  <si>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</si>
  <si>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</si>
  <si>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</si>
  <si>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</si>
  <si>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</si>
  <si>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</si>
  <si>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</si>
  <si>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</si>
  <si>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</si>
  <si>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</si>
  <si>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</si>
  <si>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</si>
  <si>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</si>
  <si>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</si>
  <si>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</si>
  <si>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</si>
  <si>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</si>
  <si>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</si>
  <si>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</si>
  <si>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</si>
  <si>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</si>
  <si>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</si>
  <si>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</si>
  <si>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</si>
  <si>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</si>
  <si>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</si>
  <si>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</si>
  <si>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</si>
  <si>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</si>
  <si>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</si>
  <si>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</si>
  <si>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</si>
  <si>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</si>
  <si>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</si>
  <si>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</si>
  <si>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</si>
  <si>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</si>
  <si>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</si>
  <si>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</si>
  <si>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</si>
  <si>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</si>
  <si>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</si>
  <si>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</si>
  <si>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</si>
  <si>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</si>
  <si>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</si>
  <si>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</si>
  <si>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</si>
  <si>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</si>
  <si>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</si>
  <si>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</si>
  <si>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</si>
  <si>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</si>
  <si>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</si>
  <si>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</si>
  <si>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</si>
  <si>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</si>
  <si>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</si>
  <si>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</si>
  <si>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</si>
  <si>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</si>
  <si>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</si>
  <si>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</si>
  <si>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</si>
  <si>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</si>
  <si>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</si>
  <si>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</si>
  <si>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</si>
  <si>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</si>
  <si>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</si>
  <si>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</si>
  <si>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</si>
  <si>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</si>
  <si>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</si>
  <si>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</si>
  <si>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</si>
  <si>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</si>
  <si>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</si>
  <si>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</si>
  <si>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</si>
  <si>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</si>
  <si>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</si>
  <si>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</si>
  <si>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</si>
  <si>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</si>
  <si>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</si>
  <si>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</si>
  <si>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</si>
  <si>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</si>
  <si>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</si>
  <si>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</si>
  <si>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</si>
  <si>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</si>
  <si>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</si>
  <si>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</si>
  <si>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</si>
  <si>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</si>
  <si>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</si>
  <si>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</si>
  <si>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</si>
  <si>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</si>
  <si>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</si>
  <si>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</si>
  <si>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</si>
  <si>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</si>
  <si>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</si>
  <si>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</si>
  <si>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</si>
  <si>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</si>
  <si>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</si>
  <si>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</si>
  <si>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</si>
  <si>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</si>
  <si>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</si>
  <si>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</si>
  <si>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</si>
  <si>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</si>
  <si>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</si>
  <si>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</si>
  <si>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</si>
  <si>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</si>
  <si>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</si>
  <si>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</si>
  <si>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</si>
  <si>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</si>
  <si>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</si>
  <si>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</si>
  <si>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</si>
  <si>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</si>
  <si>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</si>
  <si>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</si>
  <si>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</si>
  <si>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</si>
  <si>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</si>
  <si>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</si>
  <si>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</si>
  <si>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</si>
  <si>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</si>
  <si>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</si>
  <si>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</si>
  <si>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</si>
  <si>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</si>
  <si>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</si>
  <si>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</si>
  <si>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</si>
  <si>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</si>
  <si>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</si>
  <si>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</si>
  <si>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</si>
  <si>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</si>
  <si>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</si>
  <si>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</si>
  <si>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</si>
  <si>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</si>
  <si>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</si>
  <si>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</si>
  <si>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</si>
  <si>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</si>
  <si>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</si>
  <si>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</si>
  <si>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</si>
  <si>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</si>
  <si>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</si>
  <si>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</si>
  <si>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</si>
  <si>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</si>
  <si>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</si>
  <si>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</si>
  <si>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</si>
  <si>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</si>
  <si>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</si>
  <si>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</si>
  <si>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</si>
  <si>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</si>
  <si>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</si>
  <si>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</si>
  <si>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</si>
  <si>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</si>
  <si>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</si>
  <si>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</si>
  <si>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</si>
  <si>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</si>
  <si>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</si>
  <si>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</si>
  <si>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</si>
  <si>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</si>
  <si>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</si>
  <si>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</si>
  <si>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</si>
  <si>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</si>
  <si>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</si>
  <si>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</si>
  <si>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</si>
  <si>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</si>
  <si>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</si>
  <si>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</si>
  <si>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</si>
  <si>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</si>
  <si>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</si>
  <si>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</si>
  <si>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</si>
  <si>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</si>
  <si>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</si>
  <si>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</si>
  <si>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</si>
  <si>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</si>
  <si>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</si>
  <si>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</si>
  <si>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</si>
  <si>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</si>
  <si>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</si>
  <si>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</si>
  <si>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</si>
  <si>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</si>
  <si>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</si>
  <si>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</si>
  <si>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</si>
  <si>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</si>
  <si>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</si>
  <si>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</si>
  <si>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</si>
  <si>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</si>
  <si>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</si>
  <si>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</si>
  <si>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</si>
  <si>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</si>
  <si>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</si>
  <si>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</si>
  <si>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</si>
  <si>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</si>
  <si>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</si>
  <si>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</si>
  <si>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</si>
  <si>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</si>
  <si>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</si>
  <si>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</si>
  <si>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</si>
  <si>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</si>
  <si>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</si>
  <si>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</si>
  <si>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</si>
  <si>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</si>
  <si>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</si>
  <si>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</si>
  <si>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</si>
  <si>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</si>
  <si>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</si>
  <si>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</si>
  <si>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</si>
  <si>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</si>
  <si>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</si>
  <si>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</si>
  <si>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</si>
  <si>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</si>
  <si>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</si>
  <si>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</si>
  <si>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</si>
  <si>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</si>
  <si>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</si>
  <si>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</si>
  <si>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</si>
  <si>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</si>
  <si>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</si>
  <si>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</si>
  <si>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</si>
  <si>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</si>
  <si>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</si>
  <si>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</si>
  <si>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</si>
  <si>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</si>
  <si>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</si>
  <si>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</si>
  <si>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</si>
  <si>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</si>
  <si>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</si>
  <si>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</si>
  <si>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</si>
  <si>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</si>
  <si>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</si>
  <si>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</si>
  <si>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</si>
  <si>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</si>
  <si>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</si>
  <si>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</si>
  <si>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</si>
  <si>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</si>
  <si>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</si>
  <si>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</si>
  <si>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</si>
  <si>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</si>
  <si>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</si>
  <si>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</si>
  <si>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</si>
  <si>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</si>
  <si>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</si>
  <si>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</si>
  <si>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</si>
  <si>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</si>
  <si>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</si>
  <si>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</si>
  <si>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</si>
  <si>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</si>
  <si>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</si>
  <si>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</si>
  <si>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</si>
  <si>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</si>
  <si>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</si>
  <si>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</si>
  <si>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</si>
  <si>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</si>
  <si>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</si>
  <si>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</si>
  <si>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</si>
  <si>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</si>
  <si>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</si>
  <si>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</si>
  <si>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</si>
  <si>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</si>
  <si>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</si>
  <si>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</si>
  <si>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</si>
  <si>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</si>
  <si>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</si>
  <si>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</si>
  <si>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</si>
  <si>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</si>
  <si>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</si>
  <si>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</si>
  <si>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</si>
  <si>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</si>
  <si>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</si>
  <si>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</si>
  <si>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</si>
  <si>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</si>
  <si>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</si>
  <si>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</si>
  <si>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</si>
  <si>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</si>
  <si>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</si>
  <si>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</si>
  <si>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</si>
  <si>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</si>
  <si>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</si>
  <si>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</si>
  <si>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</si>
  <si>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</si>
  <si>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</si>
  <si>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</si>
  <si>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</si>
  <si>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</si>
  <si>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</si>
  <si>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</si>
  <si>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</si>
  <si>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</si>
  <si>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</si>
  <si>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</si>
  <si>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</si>
  <si>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</si>
  <si>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</si>
  <si>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</si>
  <si>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</si>
  <si>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</si>
  <si>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</si>
  <si>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</si>
  <si>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</si>
  <si>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</si>
  <si>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</si>
  <si>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</si>
  <si>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</si>
  <si>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</si>
  <si>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</si>
  <si>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</si>
  <si>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</si>
  <si>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</si>
  <si>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</si>
  <si>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</si>
  <si>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</si>
  <si>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</si>
  <si>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</si>
  <si>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</si>
  <si>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</si>
  <si>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</si>
  <si>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</si>
  <si>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</si>
  <si>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</si>
  <si>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</si>
  <si>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</si>
  <si>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</si>
  <si>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</si>
  <si>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</si>
  <si>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</si>
  <si>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</si>
  <si>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</si>
  <si>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</si>
  <si>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</si>
  <si>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</si>
  <si>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</si>
  <si>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</si>
  <si>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</si>
  <si>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</si>
  <si>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</si>
  <si>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</si>
  <si>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</si>
  <si>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</si>
  <si>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</si>
  <si>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</si>
  <si>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</si>
  <si>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</si>
  <si>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</si>
  <si>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</si>
  <si>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</si>
  <si>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</si>
  <si>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</si>
  <si>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</si>
  <si>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</si>
  <si>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</si>
  <si>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</si>
  <si>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</si>
  <si>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</si>
  <si>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</si>
  <si>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</si>
  <si>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</si>
  <si>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</si>
  <si>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</si>
  <si>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</si>
  <si>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</si>
  <si>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</si>
  <si>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</si>
  <si>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</si>
  <si>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</si>
  <si>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</si>
  <si>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</si>
  <si>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</si>
  <si>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</si>
  <si>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</si>
  <si>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</si>
  <si>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</si>
  <si>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</si>
  <si>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</si>
  <si>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</si>
  <si>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</si>
  <si>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</si>
  <si>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</si>
  <si>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</si>
  <si>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</si>
  <si>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</si>
  <si>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</si>
  <si>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</si>
  <si>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</si>
  <si>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</si>
  <si>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</si>
  <si>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</si>
  <si>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</si>
  <si>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</si>
  <si>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</si>
  <si>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</si>
  <si>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</si>
  <si>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</si>
  <si>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</si>
  <si>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</si>
  <si>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</si>
  <si>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</si>
  <si>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</si>
  <si>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</si>
  <si>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</si>
  <si>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</si>
  <si>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</si>
  <si>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</si>
  <si>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</si>
  <si>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</si>
  <si>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</si>
  <si>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</si>
  <si>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</si>
  <si>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</si>
  <si>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</si>
  <si>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</si>
  <si>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</si>
  <si>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</si>
  <si>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</si>
  <si>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</si>
  <si>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</si>
  <si>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</si>
  <si>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</si>
  <si>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</si>
  <si>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</si>
  <si>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</si>
  <si>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</si>
  <si>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</si>
  <si>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</si>
  <si>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</si>
  <si>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</si>
  <si>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</si>
  <si>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</si>
  <si>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</si>
  <si>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</si>
  <si>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</si>
  <si>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</si>
  <si>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</si>
  <si>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</si>
  <si>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</si>
  <si>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</si>
  <si>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</si>
  <si>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</si>
  <si>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</si>
  <si>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</si>
  <si>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</si>
  <si>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</si>
  <si>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</si>
  <si>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</si>
  <si>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</si>
  <si>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</si>
  <si>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</si>
  <si>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</si>
  <si>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</si>
  <si>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</si>
  <si>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</si>
  <si>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</si>
  <si>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</si>
  <si>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</si>
  <si>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</si>
  <si>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</si>
  <si>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</si>
  <si>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</si>
  <si>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</si>
  <si>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</si>
  <si>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</si>
  <si>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</si>
  <si>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</si>
  <si>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</si>
  <si>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</si>
  <si>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</si>
  <si>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</si>
  <si>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</si>
  <si>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</si>
  <si>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</si>
  <si>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</si>
  <si>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</si>
  <si>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</si>
  <si>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</si>
  <si>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</si>
  <si>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</si>
  <si>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</si>
  <si>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</si>
  <si>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</si>
  <si>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</si>
  <si>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</si>
  <si>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</si>
  <si>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</si>
  <si>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</si>
  <si>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</si>
  <si>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</si>
  <si>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</si>
  <si>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</si>
  <si>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</si>
  <si>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</si>
  <si>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</si>
  <si>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</si>
  <si>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</si>
  <si>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</si>
  <si>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</si>
  <si>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</si>
  <si>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</si>
  <si>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</si>
  <si>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</si>
  <si>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</si>
  <si>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</si>
  <si>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</si>
  <si>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</si>
  <si>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</si>
  <si>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</si>
  <si>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</si>
  <si>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</si>
  <si>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</si>
  <si>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</si>
  <si>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</si>
  <si>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</si>
  <si>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</si>
  <si>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</si>
  <si>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</si>
  <si>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</si>
  <si>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</si>
  <si>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</si>
  <si>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</si>
  <si>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</si>
  <si>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</si>
  <si>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</si>
  <si>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</si>
  <si>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</si>
  <si>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</si>
  <si>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</si>
  <si>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</si>
  <si>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</si>
  <si>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</si>
  <si>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</si>
  <si>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</si>
  <si>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</si>
  <si>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</si>
  <si>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</si>
  <si>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</si>
  <si>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</si>
  <si>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</si>
  <si>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</si>
  <si>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</si>
  <si>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</si>
  <si>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</si>
  <si>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</si>
  <si>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</si>
  <si>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</si>
  <si>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</si>
  <si>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</si>
  <si>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</si>
  <si>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</si>
  <si>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</si>
  <si>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</si>
  <si>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</si>
  <si>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</si>
  <si>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</si>
  <si>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</si>
  <si>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</si>
  <si>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</si>
  <si>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</si>
  <si>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</si>
  <si>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</si>
  <si>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</si>
  <si>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</si>
  <si>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</si>
  <si>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</si>
  <si>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</si>
  <si>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</si>
  <si>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</si>
  <si>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</si>
  <si>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</si>
  <si>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</si>
  <si>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</si>
  <si>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</si>
  <si>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</si>
  <si>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</si>
  <si>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</si>
  <si>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</si>
  <si>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</si>
  <si>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</si>
  <si>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</si>
  <si>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</si>
  <si>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</si>
  <si>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</si>
  <si>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</si>
  <si>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</si>
  <si>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</si>
  <si>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</si>
  <si>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</si>
  <si>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</si>
  <si>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</si>
  <si>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</si>
  <si>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</si>
  <si>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</si>
  <si>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</si>
  <si>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</si>
  <si>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</si>
  <si>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</si>
  <si>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</si>
  <si>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</si>
  <si>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</si>
  <si>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</si>
  <si>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</si>
  <si>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</si>
  <si>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</si>
  <si>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</si>
  <si>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</si>
  <si>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</si>
  <si>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</si>
  <si>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</si>
  <si>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</si>
  <si>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</si>
  <si>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</si>
  <si>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</si>
  <si>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</si>
  <si>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</si>
  <si>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</si>
  <si>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</si>
  <si>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</si>
  <si>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</si>
  <si>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</si>
  <si>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</si>
  <si>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</si>
  <si>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</si>
  <si>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</si>
  <si>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</si>
  <si>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</si>
  <si>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</si>
  <si>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</si>
  <si>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</si>
  <si>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</si>
  <si>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</si>
  <si>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</si>
  <si>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</si>
  <si>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</si>
  <si>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</si>
  <si>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</si>
  <si>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</si>
  <si>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</si>
  <si>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</si>
  <si>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</si>
  <si>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</si>
  <si>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</si>
  <si>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</si>
  <si>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</si>
  <si>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</si>
  <si>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</si>
  <si>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</si>
  <si>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</si>
  <si>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</si>
  <si>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</si>
  <si>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</si>
  <si>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</si>
  <si>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</si>
  <si>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</si>
  <si>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</si>
  <si>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</si>
  <si>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</si>
  <si>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</si>
  <si>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</si>
  <si>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</si>
  <si>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</si>
  <si>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</si>
  <si>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</si>
  <si>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</si>
  <si>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</si>
  <si>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</si>
  <si>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</si>
  <si>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</si>
  <si>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</si>
  <si>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</si>
  <si>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</si>
  <si>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</si>
  <si>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</si>
  <si>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</si>
  <si>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</si>
  <si>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</si>
  <si>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</si>
  <si>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</si>
  <si>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</si>
  <si>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</si>
  <si>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</si>
  <si>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</si>
  <si>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</si>
  <si>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</si>
  <si>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</si>
  <si>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</si>
  <si>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</si>
  <si>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</si>
  <si>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</si>
  <si>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</si>
  <si>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</si>
  <si>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</si>
  <si>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</si>
  <si>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</si>
  <si>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</si>
  <si>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</si>
  <si>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</si>
  <si>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</si>
  <si>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</si>
  <si>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</si>
  <si>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</si>
  <si>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</si>
  <si>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</si>
  <si>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</si>
  <si>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</si>
  <si>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</si>
  <si>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</si>
  <si>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</si>
  <si>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</si>
  <si>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</si>
  <si>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</si>
  <si>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</si>
  <si>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</si>
  <si>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</si>
  <si>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</si>
  <si>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</si>
  <si>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</si>
  <si>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</si>
  <si>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</si>
  <si>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</si>
  <si>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</si>
  <si>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</si>
  <si>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</si>
  <si>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</si>
  <si>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</si>
  <si>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</si>
  <si>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</si>
  <si>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</si>
  <si>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</si>
  <si>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</si>
  <si>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</si>
  <si>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</si>
  <si>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</si>
  <si>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</si>
  <si>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</si>
  <si>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</si>
  <si>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</si>
  <si>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</si>
  <si>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</si>
  <si>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</si>
  <si>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</si>
  <si>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</si>
  <si>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</si>
  <si>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</si>
  <si>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</si>
  <si>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</si>
  <si>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</si>
  <si>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</si>
  <si>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</si>
  <si>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</si>
  <si>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</si>
  <si>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</si>
  <si>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</si>
  <si>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</si>
  <si>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</si>
  <si>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</si>
  <si>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</si>
  <si>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</si>
  <si>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</si>
  <si>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</si>
  <si>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</si>
  <si>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</si>
  <si>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</si>
  <si>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</si>
  <si>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</si>
  <si>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</si>
  <si>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</si>
  <si>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</si>
  <si>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</si>
  <si>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</si>
  <si>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</si>
  <si>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</si>
  <si>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</si>
  <si>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</si>
  <si>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</si>
  <si>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</si>
  <si>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</si>
  <si>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</si>
  <si>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</si>
  <si>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</si>
  <si>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</si>
  <si>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</si>
  <si>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</si>
  <si>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</si>
  <si>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</si>
  <si>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</si>
  <si>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</si>
  <si>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</si>
  <si>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</si>
  <si>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</si>
  <si>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</si>
  <si>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</si>
  <si>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</si>
  <si>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</si>
  <si>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</si>
  <si>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</si>
  <si>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</si>
  <si>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</si>
  <si>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</si>
  <si>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</si>
  <si>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</si>
  <si>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</si>
  <si>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</si>
  <si>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</si>
  <si>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</si>
  <si>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</si>
  <si>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</si>
  <si>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</si>
  <si>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</si>
  <si>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</si>
  <si>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</si>
  <si>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</si>
  <si>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</si>
  <si>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</si>
  <si>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</si>
  <si>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</si>
  <si>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</si>
  <si>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</si>
  <si>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</si>
  <si>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</si>
  <si>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</si>
  <si>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</si>
  <si>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</si>
  <si>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</si>
  <si>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</si>
  <si>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</si>
  <si>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</si>
  <si>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</si>
  <si>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</si>
  <si>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</si>
  <si>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</si>
  <si>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</si>
  <si>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</si>
  <si>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</si>
  <si>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</si>
  <si>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</si>
  <si>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</si>
  <si>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</si>
  <si>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</si>
  <si>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</si>
  <si>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</si>
  <si>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</si>
  <si>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</si>
  <si>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</si>
  <si>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</si>
  <si>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</si>
  <si>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</si>
  <si>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</si>
  <si>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</si>
  <si>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</si>
  <si>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</si>
  <si>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</si>
  <si>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</si>
  <si>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</si>
  <si>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</si>
  <si>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</si>
  <si>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</si>
  <si>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</si>
  <si>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</si>
  <si>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</si>
  <si>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</si>
  <si>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</si>
  <si>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</si>
  <si>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</si>
  <si>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</si>
  <si>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</si>
  <si>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</si>
  <si>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</si>
  <si>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</si>
  <si>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</si>
  <si>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</si>
  <si>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</si>
  <si>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</si>
  <si>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</si>
  <si>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</si>
  <si>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</si>
  <si>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</si>
  <si>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</si>
  <si>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</si>
  <si>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</si>
  <si>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</si>
  <si>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</si>
  <si>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</si>
  <si>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</si>
  <si>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</si>
  <si>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</si>
  <si>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</si>
  <si>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</si>
  <si>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</si>
  <si>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</si>
  <si>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</si>
  <si>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</si>
  <si>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</si>
  <si>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</si>
  <si>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</si>
  <si>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</si>
  <si>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</si>
  <si>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</si>
  <si>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</si>
  <si>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</si>
  <si>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</si>
  <si>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</si>
  <si>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</si>
  <si>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</si>
  <si>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</si>
  <si>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</si>
  <si>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</si>
  <si>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</si>
  <si>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</si>
  <si>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</si>
  <si>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</si>
  <si>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</si>
  <si>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</si>
  <si>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</si>
  <si>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</si>
  <si>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</si>
  <si>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</si>
  <si>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</si>
  <si>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</si>
  <si>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</si>
  <si>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</si>
  <si>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</si>
  <si>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</si>
  <si>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</si>
  <si>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</si>
  <si>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</si>
  <si>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</si>
  <si>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</si>
  <si>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</si>
  <si>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</si>
  <si>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</si>
  <si>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</si>
  <si>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</si>
  <si>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</si>
  <si>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</si>
  <si>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</si>
  <si>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</si>
  <si>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</si>
  <si>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</si>
  <si>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</si>
  <si>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</si>
  <si>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</si>
  <si>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</si>
  <si>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</si>
  <si>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</si>
  <si>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</si>
  <si>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</si>
  <si>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</si>
  <si>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</si>
  <si>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</si>
  <si>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</si>
  <si>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</si>
  <si>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</si>
  <si>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</si>
  <si>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</si>
  <si>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</si>
  <si>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</si>
  <si>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</si>
  <si>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</si>
  <si>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</si>
  <si>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</si>
  <si>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</si>
  <si>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</si>
  <si>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</si>
  <si>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</si>
  <si>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</si>
  <si>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</si>
  <si>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</si>
  <si>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</si>
  <si>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</si>
  <si>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</si>
  <si>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</si>
  <si>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</si>
  <si>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</si>
  <si>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</si>
  <si>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</si>
  <si>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</si>
  <si>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</si>
  <si>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</si>
  <si>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</si>
  <si>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</si>
  <si>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</si>
  <si>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</si>
  <si>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</si>
  <si>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</si>
  <si>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</si>
  <si>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</si>
  <si>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</si>
  <si>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</si>
  <si>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</si>
  <si>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</si>
  <si>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</si>
  <si>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</si>
  <si>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</si>
  <si>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</si>
  <si>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</si>
  <si>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</si>
  <si>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</si>
  <si>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</si>
  <si>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</si>
  <si>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</si>
  <si>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</si>
  <si>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</si>
  <si>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</si>
  <si>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</si>
  <si>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</si>
  <si>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</si>
  <si>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</si>
  <si>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</si>
  <si>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</si>
  <si>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</si>
  <si>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</si>
  <si>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</si>
  <si>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</si>
  <si>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</si>
  <si>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</si>
  <si>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</si>
  <si>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</si>
  <si>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</si>
  <si>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</si>
  <si>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</si>
  <si>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</si>
  <si>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</si>
  <si>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</si>
  <si>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</si>
  <si>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</si>
  <si>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</si>
  <si>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</si>
  <si>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</si>
  <si>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</si>
  <si>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</si>
  <si>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</si>
  <si>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</si>
  <si>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</si>
  <si>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</si>
  <si>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</si>
  <si>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</si>
  <si>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</si>
  <si>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</si>
  <si>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</si>
  <si>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</si>
  <si>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</si>
  <si>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</si>
  <si>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</si>
  <si>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</si>
  <si>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</si>
  <si>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</si>
  <si>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</si>
  <si>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</si>
  <si>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</si>
  <si>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</si>
  <si>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</si>
  <si>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</si>
  <si>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</si>
  <si>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</si>
  <si>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</si>
  <si>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</si>
  <si>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</si>
  <si>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</si>
  <si>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</si>
  <si>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</si>
  <si>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</si>
  <si>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</si>
  <si>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</si>
  <si>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</si>
  <si>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</si>
  <si>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</si>
  <si>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</si>
  <si>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</si>
  <si>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</si>
  <si>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</si>
  <si>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</si>
  <si>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</si>
  <si>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</si>
  <si>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</si>
  <si>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</si>
  <si>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</si>
  <si>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</si>
  <si>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</si>
  <si>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</si>
  <si>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</si>
  <si>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</si>
  <si>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</si>
  <si>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</si>
  <si>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</si>
  <si>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</si>
  <si>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</si>
  <si>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</si>
  <si>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</si>
  <si>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</si>
  <si>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</si>
  <si>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</si>
  <si>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</si>
  <si>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</si>
  <si>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</si>
  <si>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</si>
  <si>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</si>
  <si>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</si>
  <si>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</si>
  <si>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</si>
  <si>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</si>
  <si>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</si>
  <si>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</si>
  <si>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</si>
  <si>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</si>
  <si>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</si>
  <si>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</si>
  <si>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</si>
  <si>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</si>
  <si>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</si>
  <si>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</si>
  <si>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</si>
  <si>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</si>
  <si>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</si>
  <si>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</si>
  <si>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</si>
  <si>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</si>
  <si>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</si>
  <si>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</si>
  <si>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</si>
  <si>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</si>
  <si>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</si>
  <si>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</si>
  <si>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</si>
  <si>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</si>
  <si>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</si>
  <si>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</si>
  <si>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</si>
  <si>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</si>
  <si>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</si>
  <si>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</si>
  <si>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</si>
  <si>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</si>
  <si>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</si>
  <si>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</si>
  <si>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</si>
  <si>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</si>
  <si>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</si>
  <si>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</si>
  <si>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</si>
  <si>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</si>
  <si>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</si>
  <si>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</si>
  <si>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</si>
  <si>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</si>
  <si>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</si>
  <si>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</si>
  <si>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</si>
  <si>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</si>
  <si>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</si>
  <si>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</si>
  <si>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</si>
  <si>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</si>
  <si>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</si>
  <si>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</si>
  <si>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</si>
  <si>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</si>
  <si>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</si>
  <si>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</si>
  <si>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</si>
  <si>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</si>
  <si>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</si>
  <si>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</si>
  <si>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</si>
  <si>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</si>
  <si>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</si>
  <si>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</si>
  <si>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</si>
  <si>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</si>
  <si>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</si>
  <si>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</si>
  <si>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</si>
  <si>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</si>
  <si>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</si>
  <si>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</si>
  <si>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</si>
  <si>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</si>
  <si>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</si>
  <si>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</si>
  <si>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</si>
  <si>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</si>
  <si>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</si>
  <si>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</si>
  <si>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</si>
  <si>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</si>
  <si>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</si>
  <si>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</si>
  <si>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</si>
  <si>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</si>
  <si>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</si>
  <si>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</si>
  <si>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</si>
  <si>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</si>
  <si>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</si>
  <si>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</si>
  <si>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</si>
  <si>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</si>
  <si>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</si>
  <si>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</si>
  <si>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</si>
  <si>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</si>
  <si>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</si>
  <si>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</si>
  <si>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</si>
  <si>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</si>
  <si>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</si>
  <si>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</si>
  <si>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</si>
  <si>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</si>
  <si>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</si>
  <si>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</si>
  <si>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</si>
  <si>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</si>
  <si>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</si>
  <si>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</si>
  <si>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</si>
  <si>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</si>
  <si>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</si>
  <si>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</si>
  <si>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</si>
  <si>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</si>
  <si>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</si>
  <si>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</si>
  <si>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</si>
  <si>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</si>
  <si>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</si>
  <si>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</si>
  <si>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</si>
  <si>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</si>
  <si>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</si>
  <si>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</si>
  <si>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</si>
  <si>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</si>
  <si>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</si>
  <si>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</si>
  <si>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</si>
  <si>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</si>
  <si>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</si>
  <si>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</si>
  <si>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</si>
  <si>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</si>
  <si>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</si>
  <si>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</si>
  <si>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</si>
  <si>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</si>
  <si>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</si>
  <si>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</si>
  <si>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</si>
  <si>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</si>
  <si>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</si>
  <si>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</si>
  <si>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</si>
  <si>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</si>
  <si>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</si>
  <si>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</si>
  <si>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</si>
  <si>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</si>
  <si>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</si>
  <si>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</si>
  <si>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</si>
  <si>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</si>
  <si>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</si>
  <si>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</si>
  <si>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</si>
  <si>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</si>
  <si>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</si>
  <si>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</si>
  <si>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</si>
  <si>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</si>
  <si>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</si>
  <si>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</si>
  <si>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</si>
  <si>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</si>
  <si>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</si>
  <si>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</si>
  <si>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</si>
  <si>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</si>
  <si>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</si>
  <si>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</si>
  <si>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</si>
  <si>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</si>
  <si>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</si>
  <si>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</si>
  <si>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</si>
  <si>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</si>
  <si>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</si>
  <si>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</si>
  <si>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</si>
  <si>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</si>
  <si>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</si>
  <si>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</si>
  <si>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</si>
  <si>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</si>
  <si>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</si>
  <si>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</si>
  <si>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</si>
  <si>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</si>
  <si>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</si>
  <si>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</si>
  <si>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</si>
  <si>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</si>
  <si>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</si>
  <si>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</si>
  <si>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</si>
  <si>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</si>
  <si>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</si>
  <si>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</si>
  <si>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</si>
  <si>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</si>
  <si>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</si>
  <si>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</si>
  <si>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</si>
  <si>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</si>
  <si>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</si>
  <si>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</si>
  <si>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</si>
  <si>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</si>
  <si>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</si>
  <si>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</si>
  <si>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</si>
  <si>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</si>
  <si>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</si>
  <si>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</si>
  <si>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</si>
  <si>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</si>
  <si>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</si>
  <si>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</si>
  <si>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</si>
  <si>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</si>
  <si>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</si>
  <si>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</si>
  <si>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</si>
  <si>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</si>
  <si>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</si>
  <si>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</si>
  <si>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</si>
  <si>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</si>
  <si>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</si>
  <si>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</si>
  <si>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</si>
  <si>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</si>
  <si>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</si>
  <si>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</si>
  <si>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</si>
  <si>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</si>
  <si>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</si>
  <si>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</si>
  <si>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</si>
  <si>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</si>
  <si>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</si>
  <si>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</si>
  <si>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</si>
  <si>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</si>
  <si>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</si>
  <si>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</si>
  <si>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</si>
  <si>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</si>
  <si>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</si>
  <si>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</si>
  <si>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</si>
  <si>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</si>
  <si>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</si>
  <si>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</si>
  <si>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</si>
  <si>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</si>
  <si>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</si>
  <si>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</si>
  <si>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</si>
  <si>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</si>
  <si>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</si>
  <si>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</si>
  <si>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</si>
  <si>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</si>
  <si>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</si>
  <si>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</si>
  <si>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</si>
  <si>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</si>
  <si>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</si>
  <si>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</si>
  <si>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</si>
  <si>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</si>
  <si>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</si>
  <si>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</si>
  <si>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</si>
  <si>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</si>
  <si>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</si>
  <si>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</si>
  <si>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</si>
  <si>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</si>
  <si>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</si>
  <si>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</si>
  <si>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</si>
  <si>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</si>
  <si>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</si>
  <si>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</si>
  <si>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</si>
  <si>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</si>
  <si>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</si>
  <si>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</si>
  <si>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</si>
  <si>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</si>
  <si>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</si>
  <si>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</si>
  <si>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</si>
  <si>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</si>
  <si>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</si>
  <si>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</si>
  <si>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</si>
  <si>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</si>
  <si>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</si>
  <si>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</si>
  <si>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</si>
  <si>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</si>
  <si>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</si>
  <si>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</si>
  <si>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</si>
  <si>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</si>
  <si>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</si>
  <si>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</si>
  <si>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</si>
  <si>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</si>
  <si>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</si>
  <si>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</si>
  <si>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</si>
  <si>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</si>
  <si>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</si>
  <si>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</si>
  <si>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</si>
  <si>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</si>
  <si>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</si>
  <si>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</si>
  <si>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</si>
  <si>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</si>
  <si>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</si>
  <si>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</si>
  <si>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</si>
  <si>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</si>
  <si>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</si>
  <si>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</si>
  <si>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</si>
  <si>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</si>
  <si>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</si>
  <si>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</si>
  <si>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</si>
  <si>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</si>
  <si>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</si>
  <si>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</si>
  <si>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</si>
  <si>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</si>
  <si>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</si>
  <si>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</si>
  <si>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</si>
  <si>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</si>
  <si>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</si>
  <si>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</si>
  <si>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</si>
  <si>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</si>
  <si>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</si>
  <si>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</si>
  <si>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</si>
  <si>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</si>
  <si>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</si>
  <si>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</si>
  <si>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</si>
  <si>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</si>
  <si>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</si>
  <si>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</si>
  <si>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</si>
  <si>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</si>
  <si>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</si>
  <si>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</si>
  <si>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</si>
  <si>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</si>
  <si>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</si>
  <si>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</si>
  <si>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</si>
  <si>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</si>
  <si>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</si>
  <si>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</si>
  <si>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</si>
  <si>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</si>
  <si>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</si>
  <si>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</si>
  <si>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</si>
  <si>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</si>
  <si>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</si>
  <si>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</si>
  <si>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</si>
  <si>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</si>
  <si>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</si>
  <si>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</si>
  <si>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</si>
  <si>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</si>
  <si>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</si>
  <si>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</si>
  <si>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</si>
  <si>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</si>
  <si>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</si>
  <si>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</si>
  <si>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</si>
  <si>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</si>
  <si>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</si>
  <si>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</si>
  <si>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</si>
  <si>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</si>
  <si>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</si>
  <si>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</si>
  <si>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</si>
  <si>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</si>
  <si>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</si>
  <si>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</si>
  <si>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</si>
  <si>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</si>
  <si>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</si>
  <si>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</si>
  <si>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</si>
  <si>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</si>
  <si>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</si>
  <si>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</si>
  <si>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</si>
  <si>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</si>
  <si>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</si>
  <si>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</si>
  <si>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</si>
  <si>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</si>
  <si>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</si>
  <si>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</si>
  <si>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</si>
  <si>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</si>
  <si>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</si>
  <si>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</si>
  <si>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</si>
  <si>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</si>
  <si>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</si>
  <si>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</si>
  <si>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</si>
  <si>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</si>
  <si>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</si>
  <si>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</si>
  <si>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</si>
  <si>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</si>
  <si>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</si>
  <si>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</si>
  <si>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</si>
  <si>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</si>
  <si>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</si>
  <si>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</si>
  <si>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</si>
  <si>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</si>
  <si>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</si>
  <si>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</si>
  <si>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</si>
  <si>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</si>
  <si>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</si>
  <si>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</si>
  <si>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</si>
  <si>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</si>
  <si>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</si>
  <si>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</si>
  <si>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</si>
  <si>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</si>
  <si>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</si>
  <si>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</si>
  <si>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</si>
  <si>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</si>
  <si>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</si>
  <si>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</si>
  <si>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</si>
  <si>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</si>
  <si>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</si>
  <si>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</si>
  <si>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</si>
  <si>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</si>
  <si>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</si>
  <si>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</si>
  <si>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</si>
  <si>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</si>
  <si>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</si>
  <si>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</si>
  <si>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</si>
  <si>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</si>
  <si>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</si>
  <si>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</si>
  <si>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</si>
  <si>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</si>
  <si>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</si>
  <si>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</si>
  <si>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</si>
  <si>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</si>
  <si>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</si>
  <si>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</si>
  <si>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</si>
  <si>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</si>
  <si>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</si>
  <si>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</si>
  <si>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</si>
  <si>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</si>
  <si>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</si>
  <si>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</si>
  <si>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</si>
  <si>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</si>
  <si>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</si>
  <si>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</si>
  <si>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</si>
  <si>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</si>
  <si>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</si>
  <si>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</si>
  <si>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</si>
  <si>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</si>
  <si>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</si>
  <si>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</si>
  <si>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</si>
  <si>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</si>
  <si>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</si>
  <si>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</si>
  <si>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</si>
  <si>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</si>
  <si>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</si>
  <si>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</si>
  <si>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</si>
  <si>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</si>
  <si>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</si>
  <si>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</si>
  <si>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</si>
  <si>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</si>
  <si>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</si>
  <si>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</si>
  <si>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</si>
  <si>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</si>
  <si>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</si>
  <si>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</si>
  <si>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</si>
  <si>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</si>
  <si>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</si>
  <si>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</si>
  <si>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</si>
  <si>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</si>
  <si>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</si>
  <si>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</si>
  <si>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</si>
  <si>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</si>
  <si>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</si>
  <si>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</si>
  <si>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</si>
  <si>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</si>
  <si>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</si>
  <si>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</si>
  <si>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</si>
  <si>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</si>
  <si>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</si>
  <si>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</si>
  <si>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</si>
  <si>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</si>
  <si>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</si>
  <si>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</si>
  <si>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</si>
  <si>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</si>
  <si>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</si>
  <si>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</si>
  <si>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</si>
  <si>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</si>
  <si>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</si>
  <si>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</si>
  <si>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</si>
  <si>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</si>
  <si>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</si>
  <si>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</si>
  <si>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</si>
  <si>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</si>
  <si>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</si>
  <si>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</si>
  <si>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</si>
  <si>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</si>
  <si>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</si>
  <si>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</si>
  <si>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</si>
  <si>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</si>
  <si>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</si>
  <si>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</si>
  <si>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</si>
  <si>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</si>
  <si>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</si>
  <si>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</si>
  <si>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</si>
  <si>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</si>
  <si>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</si>
  <si>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</si>
  <si>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</si>
  <si>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</si>
  <si>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</si>
  <si>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</si>
  <si>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</si>
  <si>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</si>
  <si>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</si>
  <si>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</si>
  <si>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</si>
  <si>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</si>
  <si>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</si>
  <si>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</si>
  <si>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</si>
  <si>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</si>
  <si>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</si>
  <si>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</si>
  <si>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</si>
  <si>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</si>
  <si>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</si>
  <si>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</si>
  <si>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</si>
  <si>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</si>
  <si>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</si>
  <si>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</si>
  <si>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</si>
  <si>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</si>
  <si>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</si>
  <si>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</si>
  <si>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</si>
  <si>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</si>
  <si>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</si>
  <si>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</si>
  <si>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</si>
  <si>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</si>
  <si>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</si>
  <si>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</si>
  <si>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</si>
  <si>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</si>
  <si>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</si>
  <si>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</si>
  <si>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</si>
  <si>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</si>
  <si>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</si>
  <si>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</si>
  <si>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</si>
  <si>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</si>
  <si>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</si>
  <si>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</si>
  <si>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</si>
  <si>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</si>
  <si>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</si>
  <si>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</si>
  <si>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</si>
  <si>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</si>
  <si>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</si>
  <si>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</si>
  <si>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</si>
  <si>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</si>
  <si>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</si>
  <si>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</si>
  <si>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</si>
  <si>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</si>
  <si>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</si>
  <si>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</si>
  <si>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</si>
  <si>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</si>
  <si>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</si>
  <si>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</si>
  <si>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</si>
  <si>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</si>
  <si>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</si>
  <si>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</si>
  <si>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</si>
  <si>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</si>
  <si>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</si>
  <si>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</si>
  <si>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</si>
  <si>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</si>
  <si>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</si>
  <si>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</si>
  <si>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</si>
  <si>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</si>
  <si>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</si>
  <si>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</si>
  <si>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</si>
  <si>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</si>
  <si>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</si>
  <si>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</si>
  <si>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</si>
  <si>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</si>
  <si>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</si>
  <si>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</si>
  <si>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</si>
  <si>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</si>
  <si>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</si>
  <si>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</si>
  <si>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</si>
  <si>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</si>
  <si>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</si>
  <si>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</si>
  <si>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</si>
  <si>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</si>
  <si>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</si>
  <si>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</si>
  <si>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</si>
  <si>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</si>
  <si>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</si>
  <si>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</si>
  <si>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</si>
  <si>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</si>
  <si>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</si>
  <si>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</si>
  <si>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</si>
  <si>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</si>
  <si>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</si>
  <si>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</si>
  <si>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</si>
  <si>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</si>
  <si>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</si>
  <si>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</si>
  <si>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</si>
  <si>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</si>
  <si>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</si>
  <si>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</si>
  <si>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</si>
  <si>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</si>
  <si>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</si>
  <si>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</si>
  <si>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</si>
  <si>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</si>
  <si>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</si>
  <si>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</si>
  <si>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</si>
  <si>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</si>
  <si>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</si>
  <si>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</si>
  <si>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</si>
  <si>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</si>
  <si>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</si>
  <si>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</si>
  <si>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</si>
  <si>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</si>
  <si>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</si>
  <si>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</si>
  <si>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</si>
  <si>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</si>
  <si>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</si>
  <si>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</si>
  <si>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</si>
  <si>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</si>
  <si>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</si>
  <si>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</si>
  <si>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</si>
  <si>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</si>
  <si>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</si>
  <si>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</si>
  <si>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</si>
  <si>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</si>
  <si>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</si>
  <si>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</si>
  <si>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</si>
  <si>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</si>
  <si>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</si>
  <si>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</si>
  <si>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</si>
  <si>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</si>
  <si>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</si>
  <si>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</si>
  <si>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</si>
  <si>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</si>
  <si>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</si>
  <si>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</si>
  <si>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</si>
  <si>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</si>
  <si>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</si>
  <si>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</si>
  <si>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</si>
  <si>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</si>
  <si>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</si>
  <si>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</si>
  <si>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</si>
  <si>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</si>
  <si>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</si>
  <si>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</si>
  <si>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</si>
  <si>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</si>
  <si>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</si>
  <si>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</si>
  <si>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</si>
  <si>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</si>
  <si>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</si>
  <si>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</si>
  <si>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</si>
  <si>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</si>
  <si>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</si>
  <si>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</si>
  <si>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</si>
  <si>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</si>
  <si>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</si>
  <si>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</si>
  <si>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</si>
  <si>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</si>
  <si>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</si>
  <si>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</si>
  <si>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</si>
  <si>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</si>
  <si>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</si>
  <si>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</si>
  <si>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</si>
  <si>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</si>
  <si>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</si>
  <si>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</si>
  <si>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</si>
  <si>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</si>
  <si>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</si>
  <si>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</si>
  <si>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</si>
  <si>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</si>
  <si>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</si>
  <si>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</si>
  <si>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</si>
  <si>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</si>
  <si>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</si>
  <si>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</si>
  <si>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</si>
  <si>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</si>
  <si>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</si>
  <si>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</si>
  <si>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</si>
  <si>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</si>
  <si>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</si>
  <si>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</si>
  <si>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</si>
  <si>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</si>
  <si>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</si>
  <si>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</si>
  <si>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</si>
  <si>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</si>
  <si>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</si>
  <si>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</si>
  <si>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</si>
  <si>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</si>
  <si>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</si>
  <si>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</si>
  <si>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</si>
  <si>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</si>
  <si>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</si>
  <si>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</si>
  <si>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</si>
  <si>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</si>
  <si>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</si>
  <si>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</si>
  <si>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</si>
  <si>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</si>
  <si>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</si>
  <si>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</si>
  <si>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</si>
  <si>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</si>
  <si>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</si>
  <si>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</si>
  <si>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</si>
  <si>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</si>
  <si>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</si>
  <si>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</si>
  <si>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</si>
  <si>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</si>
  <si>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</si>
  <si>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</si>
  <si>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</si>
  <si>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</si>
  <si>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</si>
  <si>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</si>
  <si>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</si>
  <si>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</si>
  <si>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</si>
  <si>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</si>
  <si>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</si>
  <si>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</si>
  <si>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</si>
  <si>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</si>
  <si>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</si>
  <si>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</si>
  <si>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</si>
  <si>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</si>
  <si>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</si>
  <si>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</si>
  <si>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</si>
  <si>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</si>
  <si>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</si>
  <si>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</si>
  <si>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</si>
  <si>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</si>
  <si>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</si>
  <si>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</si>
  <si>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</si>
  <si>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</si>
  <si>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</si>
  <si>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</si>
  <si>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</si>
  <si>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</si>
  <si>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</si>
  <si>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</si>
  <si>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</si>
  <si>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</si>
  <si>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</si>
  <si>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</si>
  <si>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</si>
  <si>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</si>
  <si>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</si>
  <si>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</si>
  <si>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</si>
  <si>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</si>
  <si>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</si>
  <si>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</si>
  <si>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</si>
  <si>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</si>
  <si>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</si>
  <si>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</si>
  <si>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</si>
  <si>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</si>
  <si>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</si>
  <si>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</si>
  <si>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</si>
  <si>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</si>
  <si>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</si>
  <si>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</si>
  <si>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</si>
  <si>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</si>
  <si>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</si>
  <si>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</si>
  <si>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</si>
  <si>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</si>
  <si>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</si>
  <si>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</si>
  <si>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</si>
  <si>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</si>
  <si>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</si>
  <si>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</si>
  <si>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</si>
  <si>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</si>
  <si>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</si>
  <si>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</si>
  <si>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</si>
  <si>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</si>
  <si>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</si>
  <si>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</si>
  <si>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</si>
  <si>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</si>
  <si>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</si>
  <si>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</si>
  <si>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</si>
  <si>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</si>
  <si>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</si>
  <si>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</si>
  <si>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</si>
  <si>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</si>
  <si>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</si>
  <si>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</si>
  <si>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</si>
  <si>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</si>
  <si>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</si>
  <si>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</si>
  <si>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</si>
  <si>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</si>
  <si>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</si>
  <si>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</si>
  <si>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</si>
  <si>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</si>
  <si>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</si>
  <si>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</si>
  <si>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</si>
  <si>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</si>
  <si>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</si>
  <si>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</si>
  <si>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</si>
  <si>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</si>
  <si>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</si>
  <si>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</si>
  <si>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</si>
  <si>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</si>
  <si>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</si>
  <si>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</si>
  <si>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</si>
  <si>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</si>
  <si>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</si>
  <si>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</si>
  <si>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</si>
  <si>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</si>
  <si>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</si>
  <si>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</si>
  <si>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</si>
  <si>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</si>
  <si>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</si>
  <si>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</si>
  <si>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</si>
  <si>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</si>
  <si>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</si>
  <si>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</si>
  <si>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</si>
  <si>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</si>
  <si>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</si>
  <si>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</si>
  <si>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</si>
  <si>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</si>
  <si>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</si>
  <si>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</si>
  <si>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</si>
  <si>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</si>
  <si>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</si>
  <si>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</si>
  <si>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</si>
  <si>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</si>
  <si>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</si>
  <si>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</si>
  <si>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</si>
  <si>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</si>
  <si>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</si>
  <si>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</si>
  <si>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</si>
  <si>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</si>
  <si>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</si>
  <si>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</si>
  <si>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</si>
  <si>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</si>
  <si>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</si>
  <si>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</si>
  <si>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</si>
  <si>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</si>
  <si>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</si>
  <si>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</si>
  <si>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</si>
  <si>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</si>
  <si>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</si>
  <si>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</si>
  <si>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</si>
  <si>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</si>
  <si>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</si>
  <si>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</si>
  <si>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</si>
  <si>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</si>
  <si>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</si>
  <si>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</si>
  <si>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</si>
  <si>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</si>
  <si>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</si>
  <si>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</si>
  <si>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</si>
  <si>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</si>
  <si>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</si>
  <si>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</si>
  <si>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</si>
  <si>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</si>
  <si>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</si>
  <si>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</si>
  <si>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</si>
  <si>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</si>
  <si>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</si>
  <si>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</si>
  <si>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</si>
  <si>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</si>
  <si>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</si>
  <si>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</si>
  <si>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</si>
  <si>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</si>
  <si>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</si>
  <si>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</si>
  <si>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</si>
  <si>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</si>
  <si>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</si>
  <si>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</si>
  <si>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</si>
  <si>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</si>
  <si>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</si>
  <si>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</si>
  <si>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</si>
  <si>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</si>
  <si>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</si>
  <si>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</si>
  <si>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</si>
  <si>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</si>
  <si>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</si>
  <si>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</si>
  <si>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</si>
  <si>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</si>
  <si>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</si>
  <si>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</si>
  <si>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</si>
  <si>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</si>
  <si>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</si>
  <si>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</si>
  <si>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</si>
  <si>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</si>
  <si>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</si>
  <si>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</si>
  <si>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</si>
  <si>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</si>
  <si>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</si>
  <si>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</si>
  <si>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</si>
  <si>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</si>
  <si>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</si>
  <si>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</si>
  <si>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</si>
  <si>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</si>
  <si>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</si>
  <si>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</si>
  <si>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</si>
  <si>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</si>
  <si>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</si>
  <si>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</si>
  <si>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</si>
  <si>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</si>
  <si>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</si>
  <si>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</si>
  <si>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</si>
  <si>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</si>
  <si>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</si>
  <si>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</si>
  <si>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</si>
  <si>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</si>
  <si>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</si>
  <si>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</si>
  <si>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</si>
  <si>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</si>
  <si>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</si>
  <si>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</si>
  <si>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</si>
  <si>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</si>
  <si>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</si>
  <si>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</si>
  <si>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</si>
  <si>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</si>
  <si>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</si>
  <si>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</si>
  <si>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</si>
  <si>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</si>
  <si>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</si>
  <si>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</si>
  <si>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</si>
  <si>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</si>
  <si>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</si>
  <si>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</si>
  <si>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</si>
  <si>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</si>
  <si>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</si>
  <si>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</si>
  <si>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</si>
  <si>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</si>
  <si>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</si>
  <si>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</si>
  <si>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</si>
  <si>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</si>
  <si>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</si>
  <si>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</si>
  <si>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</si>
  <si>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</si>
  <si>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</si>
  <si>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</si>
  <si>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</si>
  <si>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</si>
  <si>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</si>
  <si>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</si>
  <si>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</si>
  <si>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</si>
  <si>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</si>
  <si>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</si>
  <si>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</si>
  <si>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</si>
  <si>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</si>
  <si>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</si>
  <si>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</si>
  <si>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</si>
  <si>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</si>
  <si>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</si>
  <si>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</si>
  <si>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</si>
  <si>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</si>
  <si>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</si>
  <si>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</si>
  <si>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</si>
  <si>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</si>
  <si>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</si>
  <si>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</si>
  <si>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</si>
  <si>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</si>
  <si>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</si>
  <si>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</si>
  <si>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</si>
  <si>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</si>
  <si>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</si>
  <si>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</si>
  <si>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</si>
  <si>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</si>
  <si>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</si>
  <si>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</si>
  <si>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</si>
  <si>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</si>
  <si>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</si>
  <si>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</si>
  <si>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</si>
  <si>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</si>
  <si>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</si>
  <si>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</si>
  <si>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</si>
  <si>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</si>
  <si>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</si>
  <si>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</si>
  <si>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</si>
  <si>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</si>
  <si>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</si>
  <si>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</si>
  <si>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</si>
  <si>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</si>
  <si>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</si>
  <si>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</si>
  <si>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</si>
  <si>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</si>
  <si>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</si>
  <si>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</si>
  <si>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</si>
  <si>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</si>
  <si>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</si>
  <si>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</si>
  <si>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</si>
  <si>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</si>
  <si>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</si>
  <si>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</si>
  <si>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</si>
  <si>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</si>
  <si>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</si>
  <si>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</si>
  <si>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</si>
  <si>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</si>
  <si>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</si>
  <si>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</si>
  <si>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</si>
  <si>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</si>
  <si>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</si>
  <si>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</si>
  <si>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</si>
  <si>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</si>
  <si>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</si>
  <si>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</si>
  <si>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</si>
  <si>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</si>
  <si>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</si>
  <si>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</si>
  <si>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</si>
  <si>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</si>
  <si>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</si>
  <si>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</si>
  <si>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</si>
  <si>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</si>
  <si>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</si>
  <si>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</si>
  <si>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</si>
  <si>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</si>
  <si>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</si>
  <si>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</si>
  <si>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</si>
  <si>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</si>
  <si>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</si>
  <si>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</si>
  <si>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</si>
  <si>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</si>
  <si>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</si>
  <si>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</si>
  <si>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</si>
  <si>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</si>
  <si>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</si>
  <si>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</si>
  <si>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</si>
  <si>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</si>
  <si>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</si>
  <si>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</si>
  <si>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</si>
  <si>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</si>
  <si>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</si>
  <si>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</si>
  <si>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</si>
  <si>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</si>
  <si>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</si>
  <si>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</si>
  <si>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</si>
  <si>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</si>
  <si>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</si>
  <si>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</si>
  <si>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</si>
  <si>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</si>
  <si>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</si>
  <si>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</si>
  <si>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</si>
  <si>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</si>
  <si>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</si>
  <si>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</si>
  <si>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</si>
  <si>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</si>
  <si>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</si>
  <si>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</si>
  <si>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</si>
  <si>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</si>
  <si>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</si>
  <si>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</si>
  <si>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</si>
  <si>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</si>
  <si>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</si>
  <si>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</si>
  <si>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</si>
  <si>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</si>
  <si>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</si>
  <si>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</si>
  <si>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</si>
  <si>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</si>
  <si>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</si>
  <si>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</si>
  <si>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</si>
  <si>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</si>
  <si>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</si>
  <si>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</si>
  <si>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</si>
  <si>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</si>
  <si>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</si>
  <si>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</si>
  <si>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</si>
  <si>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</si>
  <si>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</si>
  <si>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</si>
  <si>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</si>
  <si>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</si>
  <si>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</si>
  <si>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</si>
  <si>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</si>
  <si>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</si>
  <si>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</si>
  <si>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</si>
  <si>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</si>
  <si>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</si>
  <si>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</si>
  <si>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</si>
  <si>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</si>
  <si>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</si>
  <si>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</si>
  <si>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</si>
  <si>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</si>
  <si>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</si>
  <si>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</si>
  <si>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</si>
  <si>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</si>
  <si>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</si>
  <si>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</si>
  <si>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</si>
  <si>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</si>
  <si>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</si>
  <si>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</si>
  <si>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</si>
  <si>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</si>
  <si>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</si>
  <si>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</si>
  <si>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</si>
  <si>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</si>
  <si>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</si>
  <si>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</si>
  <si>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</si>
  <si>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</si>
  <si>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</si>
  <si>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</si>
  <si>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</si>
  <si>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</si>
  <si>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</si>
  <si>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</si>
  <si>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</si>
  <si>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</si>
  <si>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</si>
  <si>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</si>
  <si>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</si>
  <si>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</si>
  <si>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</si>
  <si>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</si>
  <si>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</si>
  <si>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</si>
  <si>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</si>
  <si>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</si>
  <si>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</si>
  <si>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</si>
  <si>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</si>
  <si>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</si>
  <si>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</si>
  <si>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</si>
  <si>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</si>
  <si>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</si>
  <si>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</si>
  <si>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</si>
  <si>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</si>
  <si>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</si>
  <si>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</si>
  <si>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</si>
  <si>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</si>
  <si>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</si>
  <si>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</si>
  <si>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</si>
  <si>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</si>
  <si>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</si>
  <si>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</si>
  <si>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</si>
  <si>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</si>
  <si>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</si>
  <si>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</si>
  <si>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</si>
  <si>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</si>
  <si>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</si>
  <si>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</si>
  <si>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</si>
  <si>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</si>
  <si>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</si>
  <si>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</si>
  <si>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</si>
  <si>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</si>
  <si>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</si>
  <si>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</si>
  <si>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</si>
  <si>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</si>
  <si>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</si>
  <si>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</si>
  <si>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</si>
  <si>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</si>
  <si>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</si>
  <si>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</si>
  <si>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</si>
  <si>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</si>
  <si>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</si>
  <si>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</si>
  <si>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</si>
  <si>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</si>
  <si>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</si>
  <si>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</si>
  <si>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</si>
  <si>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</si>
  <si>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</si>
  <si>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</si>
  <si>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</si>
  <si>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</si>
  <si>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</si>
  <si>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</si>
  <si>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</si>
  <si>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</si>
  <si>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</si>
  <si>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</si>
  <si>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</si>
  <si>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</si>
  <si>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</si>
  <si>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</si>
  <si>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</si>
  <si>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</si>
  <si>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</si>
  <si>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</si>
  <si>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</si>
  <si>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</si>
  <si>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</si>
  <si>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</si>
  <si>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</si>
  <si>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</si>
  <si>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</si>
  <si>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</si>
  <si>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</si>
  <si>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</si>
  <si>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</si>
  <si>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</si>
  <si>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</si>
  <si>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</si>
  <si>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</si>
  <si>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</si>
  <si>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</si>
  <si>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</si>
  <si>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</si>
  <si>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</si>
  <si>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</si>
  <si>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</si>
  <si>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</si>
  <si>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</si>
  <si>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</si>
  <si>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</si>
  <si>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</si>
  <si>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</si>
  <si>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</si>
  <si>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</si>
  <si>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</si>
  <si>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</si>
  <si>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</si>
  <si>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</si>
  <si>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</si>
  <si>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</si>
  <si>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</si>
  <si>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</si>
  <si>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</si>
  <si>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</si>
  <si>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</si>
  <si>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</si>
  <si>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</si>
  <si>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</si>
  <si>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</si>
  <si>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</si>
  <si>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</si>
  <si>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</si>
  <si>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</si>
  <si>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</si>
  <si>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</si>
  <si>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</si>
  <si>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</si>
  <si>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</si>
  <si>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</si>
  <si>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</si>
  <si>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</si>
  <si>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</si>
  <si>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</si>
  <si>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</si>
  <si>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</si>
  <si>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</si>
  <si>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</si>
  <si>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</si>
  <si>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</si>
  <si>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</si>
  <si>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</si>
  <si>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</si>
  <si>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</si>
  <si>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</si>
  <si>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</si>
  <si>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</si>
  <si>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</si>
  <si>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</si>
  <si>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</si>
  <si>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</si>
  <si>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</si>
  <si>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</si>
  <si>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</si>
  <si>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</si>
  <si>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</si>
  <si>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</si>
  <si>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</si>
  <si>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</si>
  <si>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</si>
  <si>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</si>
  <si>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</si>
  <si>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</si>
  <si>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</si>
  <si>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</si>
  <si>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</si>
  <si>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</si>
  <si>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</si>
  <si>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</si>
  <si>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</si>
  <si>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</si>
  <si>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</si>
  <si>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</si>
  <si>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</si>
  <si>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</si>
  <si>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</si>
  <si>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</si>
  <si>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</si>
  <si>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</si>
  <si>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</si>
  <si>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</si>
  <si>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</si>
  <si>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</si>
  <si>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</si>
  <si>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</si>
  <si>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</si>
  <si>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</si>
  <si>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</si>
  <si>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</si>
  <si>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</si>
  <si>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</si>
  <si>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</si>
  <si>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</si>
  <si>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</si>
  <si>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</si>
  <si>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</si>
  <si>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</si>
  <si>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</si>
  <si>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</si>
  <si>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</si>
  <si>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</si>
  <si>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</si>
  <si>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</si>
  <si>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</si>
  <si>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</si>
  <si>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</si>
  <si>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</si>
  <si>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</si>
  <si>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</si>
  <si>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</si>
  <si>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</si>
  <si>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</si>
  <si>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</si>
  <si>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</si>
  <si>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</si>
  <si>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</si>
  <si>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</si>
  <si>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</si>
  <si>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</si>
  <si>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</si>
  <si>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</si>
  <si>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</si>
  <si>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</si>
  <si>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</si>
  <si>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</si>
  <si>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</si>
  <si>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</si>
  <si>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</si>
  <si>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</si>
  <si>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</si>
  <si>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</si>
  <si>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</si>
  <si>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</si>
  <si>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</si>
  <si>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</si>
  <si>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</si>
  <si>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</si>
  <si>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</si>
  <si>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</si>
  <si>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</si>
  <si>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</si>
  <si>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</si>
  <si>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</si>
  <si>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</si>
  <si>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</si>
  <si>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</si>
  <si>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</si>
  <si>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</si>
  <si>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</si>
  <si>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</si>
  <si>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</si>
  <si>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</si>
  <si>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</si>
  <si>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</si>
  <si>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</si>
  <si>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</si>
  <si>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</si>
  <si>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</si>
  <si>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</si>
  <si>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</si>
  <si>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</si>
  <si>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</si>
  <si>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</si>
  <si>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</si>
  <si>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</si>
  <si>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</si>
  <si>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</si>
  <si>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</si>
  <si>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</si>
  <si>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</si>
  <si>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</si>
  <si>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</si>
  <si>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</si>
  <si>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</si>
  <si>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</si>
  <si>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</si>
  <si>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</si>
  <si>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</si>
  <si>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</si>
  <si>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</si>
  <si>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</si>
  <si>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</si>
  <si>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</si>
  <si>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</si>
  <si>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</si>
  <si>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</si>
  <si>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</si>
  <si>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</si>
  <si>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</si>
  <si>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</si>
  <si>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</si>
  <si>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</si>
  <si>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</si>
  <si>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</si>
  <si>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</si>
  <si>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</si>
  <si>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</si>
  <si>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</si>
  <si>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</si>
  <si>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</si>
  <si>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</si>
  <si>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</si>
  <si>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</si>
  <si>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</si>
  <si>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</si>
  <si>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</si>
  <si>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</si>
  <si>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</si>
  <si>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</si>
  <si>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</si>
  <si>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</si>
  <si>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</si>
  <si>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</si>
  <si>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</si>
  <si>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</si>
  <si>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</si>
  <si>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</si>
  <si>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</si>
  <si>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</si>
  <si>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</si>
  <si>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</si>
  <si>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</si>
  <si>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</si>
  <si>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</si>
  <si>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</si>
  <si>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</si>
  <si>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</si>
  <si>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</si>
  <si>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</si>
  <si>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</si>
  <si>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</si>
  <si>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</si>
  <si>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</si>
  <si>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</si>
  <si>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</si>
  <si>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</si>
  <si>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</si>
  <si>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</si>
  <si>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</si>
  <si>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</si>
  <si>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</si>
  <si>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</si>
  <si>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</si>
  <si>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</si>
  <si>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</si>
  <si>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</si>
  <si>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</si>
  <si>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</si>
  <si>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</si>
  <si>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</si>
  <si>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</si>
  <si>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</si>
  <si>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</si>
  <si>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</si>
  <si>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</si>
  <si>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</si>
  <si>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</si>
  <si>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</si>
  <si>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</si>
  <si>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</si>
  <si>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</si>
  <si>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</si>
  <si>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</si>
  <si>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</si>
  <si>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</si>
  <si>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</si>
  <si>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</si>
  <si>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</si>
  <si>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</si>
  <si>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</si>
  <si>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</si>
  <si>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</si>
  <si>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</si>
  <si>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</si>
  <si>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</si>
  <si>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</si>
  <si>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</si>
  <si>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</si>
  <si>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</si>
  <si>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</si>
  <si>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</si>
  <si>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</si>
  <si>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</si>
  <si>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</si>
  <si>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</si>
  <si>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</si>
  <si>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</si>
  <si>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</si>
  <si>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</si>
  <si>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</si>
  <si>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</si>
  <si>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</si>
  <si>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</si>
  <si>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</si>
  <si>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</si>
  <si>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</si>
  <si>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</si>
  <si>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</si>
  <si>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</si>
  <si>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</si>
  <si>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</si>
  <si>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</si>
  <si>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</si>
  <si>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</si>
  <si>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</si>
  <si>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</si>
  <si>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</si>
  <si>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</si>
  <si>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</si>
  <si>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</si>
  <si>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</si>
  <si>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</si>
  <si>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</si>
  <si>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</si>
  <si>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</si>
  <si>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</si>
  <si>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</si>
  <si>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</si>
  <si>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</si>
  <si>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</si>
  <si>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</si>
  <si>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</si>
  <si>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</si>
  <si>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</si>
  <si>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</si>
  <si>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</si>
  <si>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</si>
  <si>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</si>
  <si>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</si>
  <si>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</si>
  <si>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</si>
  <si>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</si>
  <si>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</si>
  <si>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</si>
  <si>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</si>
  <si>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</si>
  <si>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</si>
  <si>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</si>
  <si>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</si>
  <si>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</si>
  <si>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</si>
  <si>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</si>
  <si>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</si>
  <si>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</si>
  <si>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</si>
  <si>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</si>
  <si>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</si>
  <si>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</si>
  <si>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</si>
  <si>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</si>
  <si>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</si>
  <si>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</si>
  <si>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</si>
  <si>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</si>
  <si>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</si>
  <si>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</si>
  <si>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</si>
  <si>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</si>
  <si>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</si>
  <si>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</si>
  <si>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</si>
  <si>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</si>
  <si>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</si>
  <si>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</si>
  <si>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</si>
  <si>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</si>
  <si>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</si>
  <si>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</si>
  <si>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</si>
  <si>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</si>
  <si>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</si>
  <si>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</si>
  <si>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</si>
  <si>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</si>
  <si>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</si>
  <si>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</si>
  <si>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</si>
  <si>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</si>
  <si>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</si>
  <si>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</si>
  <si>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</si>
  <si>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</si>
  <si>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</si>
  <si>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</si>
  <si>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</si>
  <si>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</si>
  <si>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</si>
  <si>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</si>
  <si>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</si>
  <si>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</si>
  <si>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</si>
  <si>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</si>
  <si>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</si>
  <si>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</si>
  <si>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</si>
  <si>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</si>
  <si>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</si>
  <si>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</si>
  <si>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</si>
  <si>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</si>
  <si>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</si>
  <si>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</si>
  <si>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</si>
  <si>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</si>
  <si>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</si>
  <si>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</si>
  <si>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</si>
  <si>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</si>
  <si>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</si>
  <si>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</si>
  <si>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</si>
  <si>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</si>
  <si>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</si>
  <si>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</si>
  <si>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</si>
  <si>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</si>
  <si>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</si>
  <si>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</si>
  <si>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</si>
  <si>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</si>
  <si>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</si>
  <si>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</si>
  <si>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</si>
  <si>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</si>
  <si>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</si>
  <si>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</si>
  <si>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</si>
  <si>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</si>
  <si>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</si>
  <si>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</si>
  <si>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</si>
  <si>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</si>
  <si>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</si>
  <si>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</si>
  <si>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</si>
  <si>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</si>
  <si>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</si>
  <si>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</si>
  <si>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</si>
  <si>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</si>
  <si>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</si>
  <si>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</si>
  <si>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</si>
  <si>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</si>
  <si>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</si>
  <si>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</si>
  <si>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</si>
  <si>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</si>
  <si>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</si>
  <si>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</si>
  <si>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</si>
  <si>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</si>
  <si>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</si>
  <si>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</si>
  <si>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</si>
  <si>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</si>
  <si>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</si>
  <si>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</si>
  <si>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</si>
  <si>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</si>
  <si>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</si>
  <si>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</si>
  <si>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</si>
  <si>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</si>
  <si>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</si>
  <si>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</si>
  <si>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</si>
  <si>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</si>
  <si>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</si>
  <si>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</si>
  <si>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</si>
  <si>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</si>
  <si>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</si>
  <si>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</si>
  <si>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</si>
  <si>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</si>
  <si>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</si>
  <si>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</si>
  <si>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</si>
  <si>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</si>
  <si>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</si>
  <si>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</si>
  <si>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</si>
  <si>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</si>
  <si>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</si>
  <si>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</si>
  <si>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</si>
  <si>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</si>
  <si>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</si>
  <si>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</si>
  <si>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</si>
  <si>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</si>
  <si>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</si>
  <si>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</si>
  <si>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</si>
  <si>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</si>
  <si>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</si>
  <si>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</si>
  <si>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</si>
  <si>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</si>
  <si>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</si>
  <si>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</si>
  <si>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</si>
  <si>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</si>
  <si>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</si>
  <si>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</si>
  <si>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</si>
  <si>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</si>
  <si>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</si>
  <si>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</si>
  <si>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</si>
  <si>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</si>
  <si>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</si>
  <si>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</si>
  <si>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</si>
  <si>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</si>
  <si>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</si>
  <si>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</si>
  <si>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</si>
  <si>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</si>
  <si>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</si>
  <si>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</si>
  <si>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</si>
  <si>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</si>
  <si>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</si>
  <si>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</si>
  <si>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</si>
  <si>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</si>
  <si>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</si>
  <si>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</si>
  <si>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</si>
  <si>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</si>
  <si>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</si>
  <si>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</si>
  <si>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</si>
  <si>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</si>
  <si>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</si>
  <si>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</si>
  <si>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</si>
  <si>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</si>
  <si>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</si>
  <si>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</si>
  <si>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</si>
  <si>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</si>
  <si>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</si>
  <si>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</si>
  <si>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</si>
  <si>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</si>
  <si>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</si>
  <si>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</si>
  <si>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</si>
  <si>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</si>
  <si>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</si>
  <si>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</si>
  <si>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</si>
  <si>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</si>
  <si>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</si>
  <si>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</si>
  <si>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</si>
  <si>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</si>
  <si>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</si>
  <si>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</si>
  <si>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</si>
  <si>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</si>
  <si>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</si>
  <si>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</si>
  <si>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</si>
  <si>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</si>
  <si>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</si>
  <si>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</si>
  <si>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</si>
  <si>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</si>
  <si>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</si>
  <si>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</si>
  <si>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</si>
  <si>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</si>
  <si>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</si>
  <si>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</si>
  <si>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</si>
  <si>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</si>
  <si>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</si>
  <si>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</si>
  <si>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</si>
  <si>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</si>
  <si>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</si>
  <si>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</si>
  <si>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</si>
  <si>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</si>
  <si>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</si>
  <si>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</si>
  <si>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</si>
  <si>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</si>
  <si>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</si>
  <si>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</si>
  <si>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</si>
  <si>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</si>
  <si>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</si>
  <si>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</si>
  <si>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</si>
  <si>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</si>
  <si>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</si>
  <si>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</si>
  <si>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</si>
  <si>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</si>
  <si>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</si>
  <si>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</si>
  <si>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</si>
  <si>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</si>
  <si>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</si>
  <si>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</si>
  <si>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</si>
  <si>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</si>
  <si>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</si>
  <si>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</si>
  <si>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</si>
  <si>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</si>
  <si>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</si>
  <si>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</si>
  <si>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</si>
  <si>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</si>
  <si>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</si>
  <si>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</si>
  <si>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</si>
  <si>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</si>
  <si>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</si>
  <si>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</si>
  <si>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</si>
  <si>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</si>
  <si>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</si>
  <si>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</si>
  <si>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</si>
  <si>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</si>
  <si>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</si>
  <si>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</si>
  <si>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</si>
  <si>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</si>
  <si>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</si>
  <si>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</si>
  <si>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</si>
  <si>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</si>
  <si>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</si>
  <si>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</si>
  <si>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</si>
  <si>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</si>
  <si>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</si>
  <si>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</si>
  <si>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</si>
  <si>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</si>
  <si>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</si>
  <si>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</si>
  <si>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</si>
  <si>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</si>
  <si>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</si>
  <si>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</si>
  <si>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</si>
  <si>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</si>
  <si>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</si>
  <si>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</si>
  <si>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</si>
  <si>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</si>
  <si>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</si>
  <si>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</si>
  <si>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</si>
  <si>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</si>
  <si>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</si>
  <si>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</si>
  <si>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</si>
  <si>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</si>
  <si>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</si>
  <si>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</si>
  <si>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</si>
  <si>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</si>
  <si>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</si>
  <si>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</si>
  <si>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</si>
  <si>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</si>
  <si>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</si>
  <si>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</si>
  <si>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</si>
  <si>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</si>
  <si>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</si>
  <si>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</si>
  <si>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</si>
  <si>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</si>
  <si>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</si>
  <si>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</si>
  <si>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</si>
  <si>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</si>
  <si>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</si>
  <si>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</si>
  <si>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</si>
  <si>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</si>
  <si>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</si>
  <si>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</si>
  <si>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</si>
  <si>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</si>
  <si>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</si>
  <si>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</si>
  <si>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</si>
  <si>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</si>
  <si>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</si>
  <si>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</si>
  <si>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</si>
  <si>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</si>
  <si>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</si>
  <si>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</si>
  <si>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</si>
  <si>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</si>
  <si>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</si>
  <si>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</si>
  <si>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</si>
  <si>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</si>
  <si>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</si>
  <si>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</si>
  <si>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</si>
  <si>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</si>
  <si>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</si>
  <si>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</si>
  <si>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</si>
  <si>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</si>
  <si>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</si>
  <si>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</si>
  <si>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</si>
  <si>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</si>
  <si>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</si>
  <si>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</si>
  <si>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</si>
  <si>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</si>
  <si>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</si>
  <si>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</si>
  <si>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</si>
  <si>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</si>
  <si>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</si>
  <si>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</si>
  <si>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</si>
  <si>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</si>
  <si>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</si>
  <si>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</si>
  <si>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</si>
  <si>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</si>
  <si>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</si>
  <si>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</si>
  <si>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</si>
  <si>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</si>
  <si>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</si>
  <si>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</si>
  <si>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</si>
  <si>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</si>
  <si>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</si>
  <si>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</si>
  <si>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</si>
  <si>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</si>
  <si>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</si>
  <si>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</si>
  <si>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</si>
  <si>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</si>
  <si>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</si>
  <si>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</si>
  <si>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</si>
  <si>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</si>
  <si>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</si>
  <si>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</si>
  <si>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</si>
  <si>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</si>
  <si>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</si>
  <si>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</si>
  <si>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</si>
  <si>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</si>
  <si>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</si>
  <si>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</si>
  <si>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</si>
  <si>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</si>
  <si>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</si>
  <si>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</si>
  <si>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</si>
  <si>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</si>
  <si>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</si>
  <si>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</si>
  <si>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</si>
  <si>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</si>
  <si>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</si>
  <si>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</si>
  <si>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</si>
  <si>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</si>
  <si>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</si>
  <si>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</si>
  <si>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</si>
  <si>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</si>
  <si>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</si>
  <si>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</si>
  <si>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</si>
  <si>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</si>
  <si>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</si>
  <si>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</si>
  <si>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</si>
  <si>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</si>
  <si>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</si>
  <si>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</si>
  <si>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</si>
  <si>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</si>
  <si>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</si>
  <si>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</si>
  <si>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</si>
  <si>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</si>
  <si>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</si>
  <si>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</si>
  <si>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</si>
  <si>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</si>
  <si>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</si>
  <si>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</si>
  <si>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</si>
  <si>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</si>
  <si>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</si>
  <si>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</si>
  <si>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</si>
  <si>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</si>
  <si>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</si>
  <si>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</si>
  <si>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</si>
  <si>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</si>
  <si>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</si>
  <si>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</si>
  <si>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</si>
  <si>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</si>
  <si>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</si>
  <si>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</si>
  <si>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</si>
  <si>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</si>
  <si>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</si>
  <si>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</si>
  <si>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</si>
  <si>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</si>
  <si>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</si>
  <si>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</si>
  <si>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</si>
  <si>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</si>
  <si>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</si>
  <si>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</si>
  <si>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</si>
  <si>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</si>
  <si>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</si>
  <si>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</si>
  <si>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</si>
  <si>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</si>
  <si>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</si>
  <si>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</si>
  <si>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</si>
  <si>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</si>
  <si>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</si>
  <si>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</si>
  <si>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</si>
  <si>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</si>
  <si>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</si>
  <si>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</si>
  <si>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</si>
  <si>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</si>
  <si>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</si>
  <si>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</si>
  <si>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</si>
  <si>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</si>
  <si>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</si>
  <si>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</si>
  <si>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</si>
  <si>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</si>
  <si>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</si>
  <si>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</si>
  <si>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</si>
  <si>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</si>
  <si>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</si>
  <si>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</si>
  <si>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</si>
  <si>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</si>
  <si>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</si>
  <si>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</si>
  <si>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</si>
  <si>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</si>
  <si>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</si>
  <si>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</si>
  <si>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</si>
  <si>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</si>
  <si>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</si>
  <si>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</si>
  <si>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</si>
  <si>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</si>
  <si>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</si>
  <si>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</si>
  <si>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</si>
  <si>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</si>
  <si>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</si>
  <si>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</si>
  <si>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</si>
  <si>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</si>
  <si>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</si>
  <si>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</si>
  <si>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</si>
  <si>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</si>
  <si>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</si>
  <si>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</si>
  <si>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</si>
  <si>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</si>
  <si>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</si>
  <si>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</si>
  <si>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</si>
  <si>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</si>
  <si>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</si>
  <si>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</si>
  <si>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</si>
  <si>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</si>
  <si>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</si>
  <si>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</si>
  <si>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</si>
  <si>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</si>
  <si>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</si>
  <si>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</si>
  <si>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</si>
  <si>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</si>
  <si>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</si>
  <si>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</si>
  <si>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</si>
  <si>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</si>
  <si>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</si>
  <si>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</si>
  <si>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</si>
  <si>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</si>
  <si>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</si>
  <si>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</si>
  <si>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</si>
  <si>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</si>
  <si>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</si>
  <si>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</si>
  <si>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</si>
  <si>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</si>
  <si>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</si>
  <si>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</si>
  <si>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</si>
  <si>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</si>
  <si>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</si>
  <si>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</si>
  <si>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</si>
  <si>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</si>
  <si>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</si>
  <si>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</si>
  <si>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</si>
  <si>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</si>
  <si>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</si>
  <si>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</si>
  <si>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</si>
  <si>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</si>
  <si>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</si>
  <si>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</si>
  <si>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</si>
  <si>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</si>
  <si>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</si>
  <si>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</si>
  <si>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</si>
  <si>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</si>
  <si>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</si>
  <si>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</si>
  <si>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</si>
  <si>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</si>
  <si>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</si>
  <si>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</si>
  <si>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</si>
  <si>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</si>
  <si>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</si>
  <si>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</si>
  <si>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</si>
  <si>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</si>
  <si>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</si>
  <si>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</si>
  <si>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</si>
  <si>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</si>
  <si>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</si>
  <si>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</si>
  <si>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</si>
  <si>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</si>
  <si>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</si>
  <si>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</si>
  <si>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</si>
  <si>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</si>
  <si>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</si>
  <si>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</si>
  <si>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</si>
  <si>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</si>
  <si>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</si>
  <si>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</si>
  <si>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</si>
  <si>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</si>
  <si>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</si>
  <si>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</si>
  <si>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</si>
  <si>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</si>
  <si>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</si>
  <si>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</si>
  <si>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</si>
  <si>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</si>
  <si>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</si>
  <si>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</si>
  <si>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</si>
  <si>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</si>
  <si>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</si>
  <si>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</si>
  <si>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</si>
  <si>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</si>
  <si>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</si>
  <si>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</si>
  <si>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</si>
  <si>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</si>
  <si>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</si>
  <si>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</si>
  <si>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</si>
  <si>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</si>
  <si>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</si>
  <si>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</si>
  <si>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</si>
  <si>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</si>
  <si>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</si>
  <si>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</si>
  <si>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</si>
  <si>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</si>
  <si>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</si>
  <si>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</si>
  <si>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</si>
  <si>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</si>
  <si>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</si>
  <si>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</si>
  <si>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</si>
  <si>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</si>
  <si>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</si>
  <si>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</si>
  <si>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</si>
  <si>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</si>
  <si>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</si>
  <si>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</si>
  <si>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</si>
  <si>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</si>
  <si>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</si>
  <si>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</si>
  <si>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</si>
  <si>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</si>
  <si>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</si>
  <si>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</si>
  <si>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</si>
  <si>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</si>
  <si>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</si>
  <si>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</si>
  <si>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</si>
  <si>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</si>
  <si>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</si>
  <si>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</si>
  <si>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</si>
  <si>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</si>
  <si>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</si>
  <si>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</si>
  <si>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</si>
  <si>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</si>
  <si>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</si>
  <si>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</si>
  <si>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</si>
  <si>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</si>
  <si>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</si>
  <si>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</si>
  <si>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</si>
  <si>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</si>
  <si>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</si>
  <si>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</si>
  <si>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</si>
  <si>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</si>
  <si>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</si>
  <si>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</si>
  <si>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</si>
  <si>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</si>
  <si>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</si>
  <si>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</si>
  <si>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</si>
  <si>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</si>
  <si>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</si>
  <si>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</si>
  <si>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</si>
  <si>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</si>
  <si>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</si>
  <si>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</si>
  <si>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</si>
  <si>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</si>
  <si>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</si>
  <si>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</si>
  <si>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</si>
  <si>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</si>
  <si>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</si>
  <si>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</si>
  <si>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</si>
  <si>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</si>
  <si>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</si>
  <si>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</si>
  <si>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</si>
  <si>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</si>
  <si>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</si>
  <si>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</si>
  <si>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</si>
  <si>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</si>
  <si>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</si>
  <si>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</si>
  <si>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</si>
  <si>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</si>
  <si>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</si>
  <si>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</si>
  <si>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</si>
  <si>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</si>
  <si>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</si>
  <si>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</si>
  <si>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</si>
  <si>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</si>
  <si>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</si>
  <si>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</si>
  <si>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</si>
  <si>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</si>
  <si>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</si>
  <si>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</si>
  <si>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</si>
  <si>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</si>
  <si>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</si>
  <si>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</si>
  <si>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</si>
  <si>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</si>
  <si>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</si>
  <si>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</si>
  <si>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</si>
  <si>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</si>
  <si>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</si>
  <si>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</si>
  <si>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</si>
  <si>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</si>
  <si>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</si>
  <si>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</si>
  <si>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</si>
  <si>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</si>
  <si>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</si>
  <si>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</si>
  <si>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</si>
  <si>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</si>
  <si>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</si>
  <si>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</si>
  <si>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</si>
  <si>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</si>
  <si>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</si>
  <si>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</si>
  <si>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</si>
  <si>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</si>
  <si>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</si>
  <si>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</si>
  <si>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</si>
  <si>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</si>
  <si>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</si>
  <si>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</si>
  <si>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</si>
  <si>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</si>
  <si>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</si>
  <si>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</si>
  <si>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</si>
  <si>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</si>
  <si>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</si>
  <si>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</si>
  <si>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</si>
  <si>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</si>
  <si>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</si>
  <si>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</si>
  <si>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</si>
  <si>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</si>
  <si>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</si>
  <si>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</si>
  <si>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</si>
  <si>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</si>
  <si>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</si>
  <si>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</si>
  <si>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</si>
  <si>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</si>
  <si>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</si>
  <si>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</si>
  <si>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</si>
  <si>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</si>
  <si>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</si>
  <si>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</si>
  <si>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</si>
  <si>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</si>
  <si>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</si>
  <si>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</si>
  <si>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</si>
  <si>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</si>
  <si>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</si>
  <si>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</si>
  <si>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</si>
  <si>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</si>
  <si>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</si>
  <si>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</si>
  <si>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</si>
  <si>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</si>
  <si>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</si>
  <si>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</si>
  <si>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</si>
  <si>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</si>
  <si>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</si>
  <si>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</si>
  <si>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</si>
  <si>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</si>
  <si>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</si>
  <si>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</si>
  <si>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</si>
  <si>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</si>
  <si>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</si>
  <si>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</si>
  <si>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</si>
  <si>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</si>
  <si>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</si>
  <si>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</si>
  <si>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</si>
  <si>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</si>
  <si>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</si>
  <si>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</si>
  <si>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</si>
  <si>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</si>
  <si>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</si>
  <si>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</si>
  <si>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</si>
  <si>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</si>
  <si>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</si>
  <si>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</si>
  <si>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</si>
  <si>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</si>
  <si>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</si>
  <si>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</si>
  <si>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</si>
  <si>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</si>
  <si>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</si>
  <si>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</si>
  <si>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</si>
  <si>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</si>
  <si>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</si>
  <si>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</si>
  <si>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</si>
  <si>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</si>
  <si>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</si>
  <si>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</si>
  <si>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</si>
  <si>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</si>
  <si>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</si>
  <si>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</si>
  <si>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</si>
  <si>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</si>
  <si>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</si>
  <si>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</si>
  <si>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</si>
  <si>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</si>
  <si>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</si>
  <si>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</si>
  <si>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</si>
  <si>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</si>
  <si>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</si>
  <si>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</si>
  <si>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</si>
  <si>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</si>
  <si>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</si>
  <si>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</si>
  <si>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</si>
  <si>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</si>
  <si>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</si>
  <si>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</si>
  <si>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</si>
  <si>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</si>
  <si>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</si>
  <si>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</si>
  <si>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</si>
  <si>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</si>
  <si>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</si>
  <si>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</si>
  <si>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</si>
  <si>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</si>
  <si>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</si>
  <si>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</si>
  <si>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</si>
  <si>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</si>
  <si>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</si>
  <si>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</si>
  <si>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</si>
  <si>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</si>
  <si>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</si>
  <si>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</si>
  <si>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</si>
  <si>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</si>
  <si>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</si>
  <si>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</si>
  <si>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</si>
  <si>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</si>
  <si>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</si>
  <si>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</si>
  <si>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</si>
  <si>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</si>
  <si>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</si>
  <si>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</si>
  <si>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</si>
  <si>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</si>
  <si>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</si>
  <si>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</si>
  <si>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</si>
  <si>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</si>
  <si>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</si>
  <si>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</si>
  <si>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</si>
  <si>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</si>
  <si>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</si>
  <si>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</si>
  <si>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</si>
  <si>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</si>
  <si>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</si>
  <si>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</si>
  <si>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</si>
  <si>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</si>
  <si>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</si>
  <si>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</si>
  <si>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</si>
  <si>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</si>
  <si>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</si>
  <si>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</si>
  <si>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</si>
  <si>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</si>
  <si>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</si>
  <si>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</si>
  <si>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</si>
  <si>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</si>
  <si>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</si>
  <si>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</si>
  <si>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</si>
  <si>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</si>
  <si>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</si>
  <si>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</si>
  <si>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</si>
  <si>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</si>
  <si>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</si>
  <si>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</si>
  <si>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</si>
  <si>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</si>
  <si>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</si>
  <si>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</si>
  <si>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</si>
  <si>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</si>
  <si>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</si>
  <si>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</si>
  <si>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</si>
  <si>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</si>
  <si>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</si>
  <si>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</si>
  <si>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</si>
  <si>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</si>
  <si>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</si>
  <si>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</si>
  <si>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</si>
  <si>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</si>
  <si>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</si>
  <si>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</si>
  <si>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</si>
  <si>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</si>
  <si>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</si>
  <si>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</si>
  <si>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</si>
  <si>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</si>
  <si>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</si>
  <si>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</si>
  <si>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</si>
  <si>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</si>
  <si>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</si>
  <si>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</si>
  <si>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</si>
  <si>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</si>
  <si>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</si>
  <si>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</si>
  <si>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</si>
  <si>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</si>
  <si>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</si>
  <si>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</si>
  <si>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</si>
  <si>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</si>
  <si>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</si>
  <si>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</si>
  <si>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</si>
  <si>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</si>
  <si>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</si>
  <si>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</si>
  <si>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</si>
  <si>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</si>
  <si>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</si>
  <si>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</si>
  <si>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</si>
  <si>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</si>
  <si>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</si>
  <si>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</si>
  <si>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</si>
  <si>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</si>
  <si>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</si>
  <si>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</si>
  <si>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</si>
  <si>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</si>
  <si>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</si>
  <si>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</si>
  <si>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</si>
  <si>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</si>
  <si>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</si>
  <si>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</si>
  <si>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</si>
  <si>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</si>
  <si>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</si>
  <si>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</si>
  <si>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</si>
  <si>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</si>
  <si>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</si>
  <si>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</si>
  <si>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</si>
  <si>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</si>
  <si>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</si>
  <si>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</si>
  <si>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</si>
  <si>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</si>
  <si>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</si>
  <si>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</si>
  <si>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</si>
  <si>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</si>
  <si>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</si>
  <si>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</si>
  <si>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</si>
  <si>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</si>
  <si>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</si>
  <si>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</si>
  <si>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</si>
  <si>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</si>
  <si>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</si>
  <si>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</si>
  <si>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</si>
  <si>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</si>
  <si>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</si>
  <si>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</si>
  <si>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</si>
  <si>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</si>
  <si>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</si>
  <si>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</si>
  <si>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</si>
  <si>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</si>
  <si>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</si>
  <si>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</si>
  <si>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</si>
  <si>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</si>
  <si>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</si>
  <si>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</si>
  <si>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</si>
  <si>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</si>
  <si>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</si>
  <si>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</si>
  <si>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</si>
  <si>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</si>
  <si>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</si>
  <si>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</si>
  <si>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</si>
  <si>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</si>
  <si>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</si>
  <si>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</si>
  <si>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</si>
  <si>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</si>
  <si>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</si>
  <si>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</si>
  <si>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</si>
  <si>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</si>
  <si>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</si>
  <si>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</si>
  <si>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</si>
  <si>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</si>
  <si>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</si>
  <si>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</si>
  <si>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</si>
  <si>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</si>
  <si>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</si>
  <si>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</si>
  <si>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</si>
  <si>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</si>
  <si>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</si>
  <si>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</si>
  <si>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</si>
  <si>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</si>
  <si>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</si>
  <si>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</si>
  <si>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</si>
  <si>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</si>
  <si>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</si>
  <si>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</si>
  <si>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</si>
  <si>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</si>
  <si>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</si>
  <si>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</si>
  <si>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</si>
  <si>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</si>
  <si>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</si>
  <si>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</si>
  <si>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</si>
  <si>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</si>
  <si>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</si>
  <si>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</si>
  <si>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</si>
  <si>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</si>
  <si>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</si>
  <si>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</si>
  <si>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</si>
  <si>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</si>
  <si>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</si>
  <si>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</si>
  <si>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</si>
  <si>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</si>
  <si>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</si>
  <si>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</si>
  <si>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</si>
  <si>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</si>
  <si>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</si>
  <si>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</si>
  <si>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</si>
  <si>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</si>
  <si>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</si>
  <si>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</si>
  <si>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</si>
  <si>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</si>
  <si>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</si>
  <si>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</si>
  <si>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</si>
  <si>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</si>
  <si>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</si>
  <si>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</si>
  <si>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</si>
  <si>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</si>
  <si>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</si>
  <si>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</si>
  <si>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</si>
  <si>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</si>
  <si>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</si>
  <si>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</si>
  <si>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</si>
  <si>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</si>
  <si>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</si>
  <si>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</si>
  <si>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</si>
  <si>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</si>
  <si>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</si>
  <si>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</si>
  <si>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</si>
  <si>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</si>
  <si>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</si>
  <si>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</si>
  <si>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</si>
  <si>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</si>
  <si>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</si>
  <si>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</si>
  <si>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</si>
  <si>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</si>
  <si>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</si>
  <si>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</si>
  <si>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</si>
  <si>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</si>
  <si>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</si>
  <si>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</si>
  <si>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</si>
  <si>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</si>
  <si>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</si>
  <si>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</si>
  <si>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</si>
  <si>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</si>
  <si>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</si>
  <si>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</si>
  <si>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</si>
  <si>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</si>
  <si>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</si>
  <si>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</si>
  <si>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</si>
  <si>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</si>
  <si>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</si>
  <si>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</si>
  <si>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</si>
  <si>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</si>
  <si>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</si>
  <si>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</si>
  <si>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</si>
  <si>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</si>
  <si>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</si>
  <si>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</si>
  <si>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</si>
  <si>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</si>
  <si>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</si>
  <si>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</si>
  <si>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</si>
  <si>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</si>
  <si>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</si>
  <si>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</si>
  <si>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</si>
  <si>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</si>
  <si>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</si>
  <si>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</si>
  <si>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</si>
  <si>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</si>
  <si>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</si>
  <si>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</si>
  <si>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</si>
  <si>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</si>
  <si>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</si>
  <si>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</si>
  <si>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</si>
  <si>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</si>
  <si>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</si>
  <si>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</si>
  <si>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</si>
  <si>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</si>
  <si>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</si>
  <si>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</si>
  <si>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</si>
  <si>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</si>
  <si>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</si>
  <si>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</si>
  <si>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</si>
  <si>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</si>
  <si>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</si>
  <si>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</si>
  <si>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</si>
  <si>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</si>
  <si>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</si>
  <si>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</si>
  <si>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</si>
  <si>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</si>
  <si>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</si>
  <si>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</si>
  <si>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</si>
  <si>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</si>
  <si>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</si>
  <si>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</si>
  <si>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</si>
  <si>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</si>
  <si>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</si>
  <si>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</si>
  <si>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</si>
  <si>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</si>
  <si>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</si>
  <si>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</si>
  <si>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</si>
  <si>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</si>
  <si>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</si>
  <si>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</si>
  <si>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</si>
  <si>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</si>
  <si>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</si>
  <si>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</si>
  <si>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</si>
  <si>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</si>
  <si>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</si>
  <si>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</si>
  <si>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</si>
  <si>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</si>
  <si>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</si>
  <si>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</si>
  <si>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</si>
  <si>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</si>
  <si>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</si>
  <si>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</si>
  <si>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</si>
  <si>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</si>
  <si>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</si>
  <si>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</si>
  <si>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</si>
  <si>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</si>
  <si>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</si>
  <si>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</si>
  <si>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</si>
  <si>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</si>
  <si>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</si>
  <si>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</si>
  <si>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</si>
  <si>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</si>
  <si>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</si>
  <si>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</si>
  <si>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</si>
  <si>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</si>
  <si>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</si>
  <si>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</si>
  <si>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</si>
  <si>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</si>
  <si>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</si>
  <si>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</si>
  <si>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</si>
  <si>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</si>
  <si>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</si>
  <si>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</si>
  <si>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</si>
  <si>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</si>
  <si>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</si>
  <si>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</si>
  <si>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</si>
  <si>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</si>
  <si>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</si>
  <si>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</si>
  <si>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</si>
  <si>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</si>
  <si>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</si>
  <si>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</si>
  <si>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</si>
  <si>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</si>
  <si>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</si>
  <si>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</si>
  <si>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</si>
  <si>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</si>
  <si>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</si>
  <si>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</si>
  <si>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</si>
  <si>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</si>
  <si>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</si>
  <si>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</si>
  <si>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</si>
  <si>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</si>
  <si>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</si>
  <si>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</si>
  <si>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</si>
  <si>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</si>
  <si>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</si>
  <si>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</si>
  <si>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</si>
  <si>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</si>
  <si>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</si>
  <si>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</si>
  <si>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</si>
  <si>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</si>
  <si>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</si>
  <si>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</si>
  <si>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</si>
  <si>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</si>
  <si>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</si>
  <si>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</si>
  <si>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</si>
  <si>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</si>
  <si>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</si>
  <si>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</si>
  <si>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</si>
  <si>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</si>
  <si>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</si>
  <si>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</si>
  <si>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</si>
  <si>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</si>
  <si>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</si>
  <si>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</si>
  <si>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</si>
  <si>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</si>
  <si>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</si>
  <si>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</si>
  <si>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</si>
  <si>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</si>
  <si>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</si>
  <si>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</si>
  <si>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</si>
  <si>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</si>
  <si>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</si>
  <si>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</si>
  <si>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</si>
  <si>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</si>
  <si>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</si>
  <si>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</si>
  <si>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</si>
  <si>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</si>
  <si>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</si>
  <si>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</si>
  <si>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</si>
  <si>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</si>
  <si>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</si>
  <si>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</si>
  <si>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</si>
  <si>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</si>
  <si>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</si>
  <si>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</si>
  <si>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</si>
  <si>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</si>
  <si>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</si>
  <si>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</si>
  <si>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</si>
  <si>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</si>
  <si>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</si>
  <si>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</si>
  <si>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</si>
  <si>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</si>
  <si>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</si>
  <si>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</si>
  <si>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</si>
  <si>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</si>
  <si>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</si>
  <si>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</si>
  <si>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</si>
  <si>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</si>
  <si>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</si>
  <si>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</si>
  <si>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</si>
  <si>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</si>
  <si>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</si>
  <si>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</si>
  <si>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</si>
  <si>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</si>
  <si>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</si>
  <si>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</si>
  <si>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</si>
  <si>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</si>
  <si>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</si>
  <si>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</si>
  <si>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</si>
  <si>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</si>
  <si>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</si>
  <si>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</si>
  <si>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</si>
  <si>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</si>
  <si>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</si>
  <si>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</si>
  <si>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</si>
  <si>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</si>
  <si>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</si>
  <si>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</si>
  <si>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</si>
  <si>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</si>
  <si>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</si>
  <si>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</si>
  <si>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</si>
  <si>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</si>
  <si>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</si>
  <si>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</si>
  <si>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</si>
  <si>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</si>
  <si>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</si>
  <si>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</si>
  <si>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</si>
  <si>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</si>
  <si>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</si>
  <si>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</si>
  <si>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</si>
  <si>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</si>
  <si>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</si>
  <si>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</si>
  <si>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</si>
  <si>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</si>
  <si>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</si>
  <si>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</si>
  <si>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</si>
  <si>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</si>
  <si>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</si>
  <si>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</si>
  <si>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</si>
  <si>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</si>
  <si>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</si>
  <si>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</si>
  <si>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</si>
  <si>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</si>
  <si>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</si>
  <si>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</si>
  <si>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</si>
  <si>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</si>
  <si>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</si>
  <si>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</si>
  <si>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</si>
  <si>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</si>
  <si>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</si>
  <si>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</si>
  <si>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</si>
  <si>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</si>
  <si>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</si>
  <si>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</si>
  <si>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</si>
  <si>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</si>
  <si>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</si>
  <si>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</si>
  <si>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</si>
  <si>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</si>
  <si>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</si>
  <si>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</si>
  <si>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</si>
  <si>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</si>
  <si>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</si>
  <si>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</si>
  <si>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</si>
  <si>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</si>
  <si>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</si>
  <si>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</si>
  <si>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</si>
  <si>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</si>
  <si>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</si>
  <si>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</si>
  <si>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</si>
  <si>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</si>
  <si>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</si>
  <si>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</si>
  <si>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</si>
  <si>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</si>
  <si>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</si>
  <si>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</si>
  <si>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</si>
  <si>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</si>
  <si>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</si>
  <si>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</si>
  <si>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</si>
  <si>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</si>
  <si>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</si>
  <si>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</si>
  <si>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</si>
  <si>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</si>
  <si>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</si>
  <si>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</si>
  <si>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</si>
  <si>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</si>
  <si>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</si>
  <si>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</si>
  <si>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</si>
  <si>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</si>
  <si>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</si>
  <si>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</si>
  <si>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</si>
  <si>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</si>
  <si>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</si>
  <si>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</si>
  <si>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</si>
  <si>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</si>
  <si>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</si>
  <si>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</si>
  <si>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</si>
  <si>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</si>
  <si>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</si>
  <si>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</si>
  <si>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</si>
  <si>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</si>
  <si>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</si>
  <si>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</si>
  <si>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</si>
  <si>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</si>
  <si>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</si>
  <si>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</si>
  <si>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</si>
  <si>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</si>
  <si>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</si>
  <si>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</si>
  <si>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</si>
  <si>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</si>
  <si>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</si>
  <si>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</si>
  <si>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</si>
  <si>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</si>
  <si>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</si>
  <si>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</si>
  <si>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</si>
  <si>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</si>
  <si>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</si>
  <si>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</si>
  <si>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</si>
  <si>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</si>
  <si>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</si>
  <si>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</si>
  <si>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</si>
  <si>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</si>
  <si>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</si>
  <si>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</si>
  <si>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</si>
  <si>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</si>
  <si>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</si>
  <si>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</si>
  <si>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</si>
  <si>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</si>
  <si>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</si>
  <si>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</si>
  <si>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</si>
  <si>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</si>
  <si>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</si>
  <si>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</si>
  <si>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</si>
  <si>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</si>
  <si>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</si>
  <si>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</si>
  <si>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</si>
  <si>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</si>
  <si>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</si>
  <si>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</si>
  <si>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</si>
  <si>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</si>
  <si>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</si>
  <si>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</si>
  <si>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</si>
  <si>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</si>
  <si>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</si>
  <si>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</si>
  <si>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</si>
  <si>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</si>
  <si>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</si>
  <si>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</si>
  <si>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</si>
  <si>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</si>
  <si>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</si>
  <si>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</si>
  <si>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</si>
  <si>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</si>
  <si>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</si>
  <si>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</si>
  <si>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</si>
  <si>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</si>
  <si>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</si>
  <si>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</si>
  <si>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</si>
  <si>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</si>
  <si>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</si>
  <si>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</si>
  <si>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</si>
  <si>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</si>
  <si>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</si>
  <si>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</si>
  <si>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</si>
  <si>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</si>
  <si>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</si>
  <si>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</si>
  <si>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</si>
  <si>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</si>
  <si>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</si>
  <si>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</si>
  <si>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</si>
  <si>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</si>
  <si>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</si>
  <si>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</si>
  <si>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</si>
  <si>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</si>
  <si>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</si>
  <si>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</si>
  <si>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</si>
  <si>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</si>
  <si>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</si>
  <si>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</si>
  <si>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</si>
  <si>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</si>
  <si>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</si>
  <si>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</si>
  <si>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</si>
  <si>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</si>
  <si>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</si>
  <si>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</si>
  <si>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</si>
  <si>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</si>
  <si>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</si>
  <si>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</si>
  <si>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</si>
  <si>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</si>
  <si>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</si>
  <si>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</si>
  <si>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</si>
  <si>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</si>
  <si>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</si>
  <si>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</si>
  <si>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</si>
  <si>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</si>
  <si>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</si>
  <si>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</si>
  <si>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</si>
  <si>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</si>
  <si>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</si>
  <si>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</si>
  <si>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</si>
  <si>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</si>
  <si>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</si>
  <si>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</si>
  <si>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</si>
  <si>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</si>
  <si>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</si>
  <si>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</si>
  <si>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</si>
  <si>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</si>
  <si>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</si>
  <si>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</si>
  <si>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</si>
  <si>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</si>
  <si>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</si>
  <si>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</si>
  <si>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</si>
  <si>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</si>
  <si>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</si>
  <si>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</si>
  <si>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</si>
  <si>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</si>
  <si>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</si>
  <si>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</si>
  <si>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</si>
  <si>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</si>
  <si>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</si>
  <si>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</si>
  <si>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</si>
  <si>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</si>
  <si>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</si>
  <si>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</si>
  <si>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</si>
  <si>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</si>
  <si>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</si>
  <si>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</si>
  <si>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</si>
  <si>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</si>
  <si>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</si>
  <si>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</si>
  <si>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</si>
  <si>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</si>
  <si>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</si>
  <si>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</si>
  <si>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</si>
  <si>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</si>
  <si>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</si>
  <si>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</si>
  <si>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</si>
  <si>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</si>
  <si>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</si>
  <si>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</si>
  <si>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</si>
  <si>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</si>
  <si>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</si>
  <si>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</si>
  <si>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</si>
  <si>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</si>
  <si>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</si>
  <si>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</si>
  <si>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</si>
  <si>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</si>
  <si>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</si>
  <si>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</si>
  <si>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</si>
  <si>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</si>
  <si>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</si>
  <si>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</si>
  <si>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</si>
  <si>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</si>
  <si>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</si>
  <si>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</si>
  <si>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</si>
  <si>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</si>
  <si>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</si>
  <si>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</si>
  <si>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</si>
  <si>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</si>
  <si>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</si>
  <si>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</si>
  <si>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</si>
  <si>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</si>
  <si>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</si>
  <si>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</si>
  <si>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</si>
  <si>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</si>
  <si>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</si>
  <si>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</si>
  <si>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</si>
  <si>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</si>
  <si>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</si>
  <si>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</si>
  <si>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</si>
  <si>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</si>
  <si>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</si>
  <si>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</si>
  <si>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</si>
  <si>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</si>
  <si>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</si>
  <si>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</si>
  <si>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</si>
  <si>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</si>
  <si>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</si>
  <si>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</si>
  <si>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</si>
  <si>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</si>
  <si>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</si>
  <si>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</si>
  <si>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</si>
  <si>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</si>
  <si>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</si>
  <si>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</si>
  <si>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</si>
  <si>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</si>
  <si>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</si>
  <si>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</si>
  <si>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</si>
  <si>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</si>
  <si>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</si>
  <si>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</si>
  <si>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</si>
  <si>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</si>
  <si>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</si>
  <si>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</si>
  <si>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</si>
  <si>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</si>
  <si>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</si>
  <si>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</si>
  <si>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</si>
  <si>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</si>
  <si>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</si>
  <si>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</si>
  <si>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</si>
  <si>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</si>
  <si>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</si>
  <si>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</si>
  <si>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</si>
  <si>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</si>
  <si>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</si>
  <si>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</si>
  <si>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</si>
  <si>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</si>
  <si>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</si>
  <si>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</si>
  <si>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</si>
  <si>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</si>
  <si>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</si>
  <si>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</si>
  <si>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</si>
  <si>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</si>
  <si>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</si>
  <si>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</si>
  <si>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</si>
  <si>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</si>
  <si>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</si>
  <si>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</si>
  <si>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</si>
  <si>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</si>
  <si>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</si>
  <si>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</si>
  <si>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</si>
  <si>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</si>
  <si>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</si>
  <si>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</si>
  <si>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</si>
  <si>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</si>
  <si>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</si>
  <si>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</si>
  <si>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</si>
  <si>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</si>
  <si>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</si>
  <si>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</si>
  <si>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</si>
  <si>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</si>
  <si>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</si>
  <si>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</si>
  <si>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</si>
  <si>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</si>
  <si>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</si>
  <si>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</si>
  <si>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</si>
  <si>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</si>
  <si>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</si>
  <si>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</si>
  <si>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</si>
  <si>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</si>
  <si>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</si>
  <si>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</si>
  <si>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</si>
  <si>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</si>
  <si>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</si>
  <si>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</si>
  <si>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</si>
  <si>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</si>
  <si>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</si>
  <si>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</si>
  <si>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</si>
  <si>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</si>
  <si>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</si>
  <si>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</si>
  <si>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</si>
  <si>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</si>
  <si>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</si>
  <si>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</si>
  <si>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</si>
  <si>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</si>
  <si>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</si>
  <si>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</si>
  <si>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</si>
  <si>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</si>
  <si>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</si>
  <si>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</si>
  <si>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</si>
  <si>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</si>
  <si>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</si>
  <si>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</si>
  <si>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</si>
  <si>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</si>
  <si>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</si>
  <si>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</si>
  <si>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</si>
  <si>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</si>
  <si>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</si>
  <si>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</si>
  <si>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</si>
  <si>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</si>
  <si>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</si>
  <si>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</si>
  <si>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</si>
  <si>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</si>
  <si>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</si>
  <si>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</si>
  <si>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</si>
  <si>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</si>
  <si>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</si>
  <si>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</si>
  <si>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</si>
  <si>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</si>
  <si>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</si>
  <si>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</si>
  <si>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</si>
  <si>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</si>
  <si>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</si>
  <si>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</si>
  <si>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</si>
  <si>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</si>
  <si>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</si>
  <si>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</si>
  <si>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</si>
  <si>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</si>
  <si>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</si>
  <si>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</si>
  <si>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</si>
  <si>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</si>
  <si>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</si>
  <si>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</si>
  <si>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</si>
  <si>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</si>
  <si>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</si>
  <si>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</si>
  <si>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</si>
  <si>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</si>
  <si>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</si>
  <si>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</si>
  <si>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</si>
  <si>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</si>
  <si>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</si>
  <si>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</si>
  <si>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</si>
  <si>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</si>
  <si>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</si>
  <si>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</si>
  <si>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</si>
  <si>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</si>
  <si>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</si>
  <si>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</si>
  <si>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</si>
  <si>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</si>
  <si>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</si>
  <si>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</si>
  <si>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</si>
  <si>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</si>
  <si>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</si>
  <si>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</si>
  <si>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</si>
  <si>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</si>
  <si>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</si>
  <si>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</si>
  <si>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</si>
  <si>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</si>
  <si>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</si>
  <si>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</si>
  <si>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</si>
  <si>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</si>
  <si>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</si>
  <si>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</si>
  <si>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</si>
  <si>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</si>
  <si>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</si>
  <si>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</si>
  <si>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</si>
  <si>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</si>
  <si>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</si>
  <si>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</si>
  <si>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</si>
  <si>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</si>
  <si>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</si>
  <si>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</si>
  <si>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</si>
  <si>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</si>
  <si>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</si>
  <si>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</si>
  <si>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</si>
  <si>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</si>
  <si>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</si>
  <si>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</si>
  <si>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</si>
  <si>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</si>
  <si>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</si>
  <si>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</si>
  <si>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</si>
  <si>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</si>
  <si>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</si>
  <si>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</si>
  <si>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</si>
  <si>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</si>
  <si>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</si>
  <si>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</si>
  <si>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</si>
  <si>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</si>
  <si>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</si>
  <si>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</si>
  <si>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</si>
  <si>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</si>
  <si>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</si>
  <si>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</si>
  <si>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</si>
  <si>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</si>
  <si>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</si>
  <si>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</si>
  <si>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</si>
  <si>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</si>
  <si>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</si>
  <si>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</si>
  <si>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</si>
  <si>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</si>
  <si>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</si>
  <si>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</si>
  <si>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</si>
  <si>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</si>
  <si>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</si>
  <si>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</si>
  <si>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</si>
  <si>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</si>
  <si>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</si>
  <si>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</si>
  <si>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</si>
  <si>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</si>
  <si>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</si>
  <si>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</si>
  <si>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</si>
  <si>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</si>
  <si>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</si>
  <si>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</si>
  <si>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</si>
  <si>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</si>
  <si>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</si>
  <si>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</si>
  <si>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</si>
  <si>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</si>
  <si>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</si>
  <si>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</si>
  <si>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</si>
  <si>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</si>
  <si>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</si>
  <si>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</si>
  <si>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</si>
  <si>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</si>
  <si>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</si>
  <si>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</si>
  <si>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</si>
  <si>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</si>
  <si>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</si>
  <si>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</si>
  <si>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</si>
  <si>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</si>
  <si>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</si>
  <si>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</si>
  <si>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</si>
  <si>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</si>
  <si>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</si>
  <si>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</si>
  <si>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</si>
  <si>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</si>
  <si>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</si>
  <si>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</si>
  <si>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</si>
  <si>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</si>
  <si>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</si>
  <si>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</si>
  <si>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</si>
  <si>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</si>
  <si>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</si>
  <si>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</si>
  <si>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</si>
  <si>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</si>
  <si>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</si>
  <si>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</si>
  <si>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</si>
  <si>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</si>
  <si>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</si>
  <si>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</si>
  <si>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</si>
  <si>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</si>
  <si>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</si>
  <si>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</si>
  <si>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</si>
  <si>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</si>
  <si>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</si>
  <si>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</si>
  <si>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</si>
  <si>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</si>
  <si>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</si>
  <si>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</si>
  <si>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</si>
  <si>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</si>
  <si>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</si>
  <si>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</si>
  <si>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</si>
  <si>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</si>
  <si>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</si>
  <si>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</si>
  <si>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</si>
  <si>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</si>
  <si>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</si>
  <si>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</si>
  <si>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</si>
  <si>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</si>
  <si>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</si>
  <si>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</si>
  <si>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</si>
  <si>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</si>
  <si>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</si>
  <si>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</si>
  <si>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</si>
  <si>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</si>
  <si>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</si>
  <si>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</si>
  <si>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</si>
  <si>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</si>
  <si>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</si>
  <si>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</si>
  <si>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</si>
  <si>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</si>
  <si>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</si>
  <si>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</si>
  <si>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</si>
  <si>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</si>
  <si>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</si>
  <si>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</si>
  <si>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</si>
  <si>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</si>
  <si>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</si>
  <si>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</si>
  <si>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</si>
  <si>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</si>
  <si>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</si>
  <si>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</si>
  <si>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</si>
  <si>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</si>
  <si>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</si>
  <si>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</si>
  <si>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</si>
  <si>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</si>
  <si>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</si>
  <si>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</si>
  <si>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</si>
  <si>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</si>
  <si>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</si>
  <si>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</si>
  <si>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</si>
  <si>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</si>
  <si>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</si>
  <si>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</si>
  <si>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</si>
  <si>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</si>
  <si>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</si>
  <si>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</si>
  <si>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</si>
  <si>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</si>
  <si>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</si>
  <si>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</si>
  <si>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</si>
  <si>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</si>
  <si>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</si>
  <si>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</si>
  <si>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</si>
  <si>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</si>
  <si>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</si>
  <si>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</si>
  <si>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</si>
  <si>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</si>
  <si>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</si>
  <si>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</si>
  <si>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</si>
  <si>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</si>
  <si>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</si>
  <si>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</si>
  <si>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</si>
  <si>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</si>
  <si>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</si>
  <si>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</si>
  <si>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</si>
  <si>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</si>
  <si>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</si>
  <si>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</si>
  <si>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</si>
  <si>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</si>
  <si>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</si>
  <si>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</si>
  <si>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</si>
  <si>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</si>
  <si>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</si>
  <si>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</si>
  <si>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</si>
  <si>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</si>
  <si>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</si>
  <si>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</si>
  <si>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</si>
  <si>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</si>
  <si>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</si>
  <si>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</si>
  <si>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</si>
  <si>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</si>
  <si>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</si>
  <si>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</si>
  <si>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</si>
  <si>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</si>
  <si>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</si>
  <si>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</si>
  <si>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</si>
  <si>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</si>
  <si>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</si>
  <si>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</si>
  <si>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</si>
  <si>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</si>
  <si>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</si>
  <si>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</si>
  <si>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</si>
  <si>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</si>
  <si>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</si>
  <si>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</si>
  <si>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</si>
  <si>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</si>
  <si>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</si>
  <si>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</si>
  <si>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</si>
  <si>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</si>
  <si>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</si>
  <si>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</si>
  <si>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</si>
  <si>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</si>
  <si>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</si>
  <si>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</si>
  <si>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</si>
  <si>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</si>
  <si>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</si>
  <si>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</si>
  <si>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</si>
  <si>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</si>
  <si>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</si>
  <si>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</si>
  <si>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</si>
  <si>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</si>
  <si>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</si>
  <si>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</si>
  <si>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</si>
  <si>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</si>
  <si>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</si>
  <si>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</si>
  <si>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</si>
  <si>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</si>
  <si>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</si>
  <si>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</si>
  <si>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</si>
  <si>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</si>
  <si>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</si>
  <si>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</si>
  <si>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</si>
  <si>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</si>
  <si>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</si>
  <si>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</si>
  <si>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</si>
  <si>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</si>
  <si>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</si>
  <si>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</si>
  <si>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</si>
  <si>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</si>
  <si>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</si>
  <si>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</si>
  <si>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</si>
  <si>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</si>
  <si>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</si>
  <si>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</si>
  <si>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</si>
  <si>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</si>
  <si>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</si>
  <si>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</si>
  <si>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</si>
  <si>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</si>
  <si>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</si>
  <si>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</si>
  <si>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</si>
  <si>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</si>
  <si>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</si>
  <si>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</si>
  <si>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</si>
  <si>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</si>
  <si>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</si>
  <si>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</si>
  <si>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</si>
  <si>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</si>
  <si>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</si>
  <si>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</si>
  <si>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</si>
  <si>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</si>
  <si>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</si>
  <si>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</si>
  <si>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</si>
  <si>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</si>
  <si>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</si>
  <si>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</si>
  <si>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</si>
  <si>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</si>
  <si>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</si>
  <si>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</si>
  <si>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</si>
  <si>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</si>
  <si>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</si>
  <si>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</si>
  <si>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</si>
  <si>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</si>
  <si>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</si>
  <si>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</si>
  <si>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</si>
  <si>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</si>
  <si>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</si>
  <si>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</si>
  <si>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</si>
  <si>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</si>
  <si>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</si>
  <si>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</si>
  <si>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</si>
  <si>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</si>
  <si>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</si>
  <si>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</si>
  <si>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</si>
  <si>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</si>
  <si>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</si>
  <si>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</si>
  <si>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</si>
  <si>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</si>
  <si>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</si>
  <si>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</si>
  <si>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</si>
  <si>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</si>
  <si>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</si>
  <si>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</si>
  <si>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</si>
  <si>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</si>
  <si>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</si>
  <si>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</si>
  <si>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</si>
  <si>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</si>
  <si>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</si>
  <si>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</si>
  <si>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</si>
  <si>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</si>
  <si>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</si>
  <si>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</si>
  <si>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</si>
  <si>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</si>
  <si>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</si>
  <si>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</si>
  <si>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</si>
  <si>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</si>
  <si>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</si>
  <si>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</si>
  <si>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</si>
  <si>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</si>
  <si>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</si>
  <si>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</si>
  <si>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</si>
  <si>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</si>
  <si>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</si>
  <si>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</si>
  <si>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</si>
  <si>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</si>
  <si>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</si>
  <si>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</si>
  <si>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</si>
  <si>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</si>
  <si>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</si>
  <si>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</si>
  <si>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</si>
  <si>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</si>
  <si>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</si>
  <si>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</si>
  <si>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</si>
  <si>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</si>
  <si>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</si>
  <si>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</si>
  <si>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</si>
  <si>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</si>
  <si>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</si>
  <si>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</si>
  <si>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</si>
  <si>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</si>
  <si>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</si>
  <si>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</si>
  <si>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</si>
  <si>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</si>
  <si>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</si>
  <si>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</si>
  <si>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</si>
  <si>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</si>
  <si>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</si>
  <si>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</si>
  <si>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</si>
  <si>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</si>
  <si>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</si>
  <si>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</si>
  <si>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</si>
  <si>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</si>
  <si>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</si>
  <si>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</si>
  <si>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</si>
  <si>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</si>
  <si>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</si>
  <si>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</si>
  <si>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</si>
  <si>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</si>
  <si>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</si>
  <si>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</si>
  <si>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</si>
  <si>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</si>
  <si>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</si>
  <si>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</si>
  <si>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</si>
  <si>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</si>
  <si>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</si>
  <si>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</si>
  <si>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</si>
  <si>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</si>
  <si>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</si>
  <si>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</si>
  <si>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</si>
  <si>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</si>
  <si>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</si>
  <si>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</si>
  <si>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</si>
  <si>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</si>
  <si>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</si>
  <si>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</si>
  <si>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</si>
  <si>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</si>
  <si>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</si>
  <si>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</si>
  <si>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</si>
  <si>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</si>
  <si>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</si>
  <si>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</si>
  <si>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</si>
  <si>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</si>
  <si>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</si>
  <si>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</si>
  <si>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</si>
  <si>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</si>
  <si>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</si>
  <si>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</si>
  <si>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</si>
  <si>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</si>
  <si>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</si>
  <si>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</si>
  <si>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</si>
  <si>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</si>
  <si>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</si>
  <si>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</si>
  <si>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</si>
  <si>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</si>
  <si>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</si>
  <si>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</si>
  <si>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</si>
  <si>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</si>
  <si>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</si>
  <si>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</si>
  <si>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</si>
  <si>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</si>
  <si>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</si>
  <si>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</si>
  <si>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</si>
  <si>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</si>
  <si>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</si>
  <si>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</si>
  <si>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</si>
  <si>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</si>
  <si>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</si>
  <si>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</si>
  <si>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</si>
  <si>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</si>
  <si>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</si>
  <si>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</si>
  <si>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</si>
  <si>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</si>
  <si>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</si>
  <si>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</si>
  <si>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</si>
  <si>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</si>
  <si>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</si>
  <si>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</si>
  <si>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</si>
  <si>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</si>
  <si>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</si>
  <si>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</si>
  <si>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</si>
  <si>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</si>
  <si>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</si>
  <si>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</si>
  <si>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</si>
  <si>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</si>
  <si>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</si>
  <si>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</si>
  <si>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</si>
  <si>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</si>
  <si>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</si>
  <si>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</si>
  <si>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</si>
  <si>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</si>
  <si>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</si>
  <si>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</si>
  <si>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</si>
  <si>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</si>
  <si>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</si>
  <si>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</si>
  <si>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</si>
  <si>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</si>
  <si>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</si>
  <si>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</si>
  <si>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</si>
  <si>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</si>
  <si>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</si>
  <si>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</si>
  <si>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</si>
  <si>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</si>
  <si>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</si>
  <si>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</si>
  <si>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</si>
  <si>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</si>
  <si>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</si>
  <si>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</si>
  <si>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</si>
  <si>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</si>
  <si>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</si>
  <si>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</si>
  <si>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</si>
  <si>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</si>
  <si>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</si>
  <si>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</si>
  <si>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</si>
  <si>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</si>
  <si>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</si>
  <si>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</si>
  <si>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</si>
  <si>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</si>
  <si>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</si>
  <si>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</si>
  <si>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</si>
  <si>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</si>
  <si>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</si>
  <si>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</si>
  <si>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</si>
  <si>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</si>
  <si>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</si>
  <si>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</si>
  <si>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</si>
  <si>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</si>
  <si>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</si>
  <si>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</si>
  <si>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</si>
  <si>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</si>
  <si>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</si>
  <si>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</si>
  <si>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</si>
  <si>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</si>
  <si>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</si>
  <si>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</si>
  <si>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</si>
  <si>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</si>
  <si>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</si>
  <si>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</si>
  <si>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</si>
  <si>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</si>
  <si>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</si>
  <si>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</si>
  <si>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</si>
  <si>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</si>
  <si>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</si>
  <si>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</si>
  <si>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</si>
  <si>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</si>
  <si>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</si>
  <si>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</si>
  <si>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</si>
  <si>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</si>
  <si>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</si>
  <si>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</si>
  <si>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</si>
  <si>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</si>
  <si>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</si>
  <si>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</si>
  <si>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</si>
  <si>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</si>
  <si>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</si>
  <si>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</si>
  <si>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</si>
  <si>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</si>
  <si>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</si>
  <si>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</si>
  <si>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</si>
  <si>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</si>
  <si>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</si>
  <si>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</si>
  <si>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</si>
  <si>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</si>
  <si>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</si>
  <si>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</si>
  <si>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</si>
  <si>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</si>
  <si>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</si>
  <si>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</si>
  <si>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</si>
  <si>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</si>
  <si>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</si>
  <si>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</si>
  <si>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</si>
  <si>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</si>
  <si>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</si>
  <si>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</si>
  <si>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</si>
  <si>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</si>
  <si>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</si>
  <si>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</si>
  <si>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</si>
  <si>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</si>
  <si>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</si>
  <si>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</si>
  <si>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</si>
  <si>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</si>
  <si>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</si>
  <si>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</si>
  <si>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</si>
  <si>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</si>
  <si>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</si>
  <si>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</si>
  <si>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</si>
  <si>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</si>
  <si>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</si>
  <si>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</si>
  <si>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</si>
  <si>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</si>
  <si>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</si>
  <si>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</si>
  <si>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</si>
  <si>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</si>
  <si>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</si>
  <si>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</si>
  <si>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</si>
  <si>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</si>
  <si>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</si>
  <si>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</si>
  <si>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</si>
  <si>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</si>
  <si>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</si>
  <si>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</si>
  <si>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</si>
  <si>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</si>
  <si>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</si>
  <si>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</si>
  <si>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</si>
  <si>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</si>
  <si>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</si>
  <si>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</si>
  <si>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</si>
  <si>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</si>
  <si>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</si>
  <si>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</si>
  <si>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</si>
  <si>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</si>
  <si>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</si>
  <si>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</si>
  <si>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</si>
  <si>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</si>
  <si>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</si>
  <si>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</si>
  <si>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</si>
  <si>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</si>
  <si>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</si>
  <si>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</si>
  <si>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</si>
  <si>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</si>
  <si>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</si>
  <si>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</si>
  <si>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</si>
  <si>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</si>
  <si>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</si>
  <si>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</si>
  <si>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</si>
  <si>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</si>
  <si>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</si>
  <si>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</si>
  <si>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</si>
  <si>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</si>
  <si>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</si>
  <si>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</si>
  <si>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</si>
  <si>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</si>
  <si>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</si>
  <si>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</si>
  <si>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</si>
  <si>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</si>
  <si>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</si>
  <si>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</si>
  <si>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</si>
  <si>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</si>
  <si>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</si>
  <si>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</si>
  <si>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</si>
  <si>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</si>
  <si>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</si>
  <si>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</si>
  <si>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</si>
  <si>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</si>
  <si>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</si>
  <si>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</si>
  <si>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</si>
  <si>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</si>
  <si>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</si>
  <si>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</si>
  <si>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</si>
  <si>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</si>
  <si>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</si>
  <si>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</si>
  <si>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</si>
  <si>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</si>
  <si>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</si>
  <si>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</si>
  <si>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</si>
  <si>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</si>
  <si>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</si>
  <si>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</si>
  <si>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</si>
  <si>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</si>
  <si>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</si>
  <si>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</si>
  <si>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</si>
  <si>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</si>
  <si>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</si>
  <si>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</si>
  <si>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</si>
  <si>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</si>
  <si>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</si>
  <si>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</si>
  <si>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</si>
  <si>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</si>
  <si>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</si>
  <si>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</si>
  <si>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</si>
  <si>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</si>
  <si>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</si>
  <si>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</si>
  <si>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</si>
  <si>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</si>
  <si>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</si>
  <si>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</si>
  <si>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</si>
  <si>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</si>
  <si>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</si>
  <si>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</si>
  <si>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</si>
  <si>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</si>
  <si>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</si>
  <si>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</si>
  <si>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</si>
  <si>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</si>
  <si>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</si>
  <si>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</si>
  <si>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</si>
  <si>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</si>
  <si>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</si>
  <si>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</si>
  <si>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</si>
  <si>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</si>
  <si>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</si>
  <si>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</si>
  <si>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</si>
  <si>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</si>
  <si>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</si>
  <si>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</si>
  <si>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</si>
  <si>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</si>
  <si>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</si>
  <si>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</si>
  <si>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</si>
  <si>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</si>
  <si>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</si>
  <si>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</si>
  <si>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</si>
  <si>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</si>
  <si>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</si>
  <si>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</si>
  <si>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</si>
  <si>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</si>
  <si>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</si>
  <si>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</si>
  <si>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</si>
  <si>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</si>
  <si>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</si>
  <si>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</si>
  <si>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</si>
  <si>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</si>
  <si>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</si>
  <si>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</si>
  <si>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</si>
  <si>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</si>
  <si>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</si>
  <si>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</si>
  <si>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</si>
  <si>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</si>
  <si>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</si>
  <si>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</si>
  <si>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</si>
  <si>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</si>
  <si>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</si>
  <si>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</si>
  <si>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</si>
  <si>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</si>
  <si>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</si>
  <si>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</si>
  <si>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</si>
  <si>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</si>
  <si>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</si>
  <si>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</si>
  <si>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</si>
  <si>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</si>
  <si>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</si>
  <si>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</si>
  <si>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</si>
  <si>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</si>
  <si>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</si>
  <si>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</si>
  <si>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</si>
  <si>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</si>
  <si>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</si>
  <si>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</si>
  <si>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</si>
  <si>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</si>
  <si>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</si>
  <si>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</si>
  <si>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</si>
  <si>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</si>
  <si>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</si>
  <si>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</si>
  <si>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</si>
  <si>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</si>
  <si>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</si>
  <si>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</si>
  <si>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</si>
  <si>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</si>
  <si>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</si>
  <si>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</si>
  <si>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</si>
  <si>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</si>
  <si>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</si>
  <si>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</si>
  <si>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</si>
  <si>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</si>
  <si>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</si>
  <si>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</si>
  <si>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</si>
  <si>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</si>
  <si>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</si>
  <si>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</si>
  <si>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</si>
  <si>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</si>
  <si>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</si>
  <si>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</si>
  <si>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</si>
  <si>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</si>
  <si>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</si>
  <si>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</si>
  <si>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</si>
  <si>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</si>
  <si>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</si>
  <si>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</si>
  <si>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</si>
  <si>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</si>
  <si>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</si>
  <si>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</si>
  <si>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</si>
  <si>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</si>
  <si>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</si>
  <si>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</si>
  <si>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</si>
  <si>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</si>
  <si>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</si>
  <si>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</si>
  <si>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</si>
  <si>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</si>
  <si>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</si>
  <si>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</si>
  <si>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</si>
  <si>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</si>
  <si>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</si>
  <si>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</si>
  <si>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</si>
  <si>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</si>
  <si>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</si>
  <si>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</si>
  <si>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</si>
  <si>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</si>
  <si>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</si>
  <si>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</si>
  <si>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</si>
  <si>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</si>
  <si>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</si>
  <si>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</si>
  <si>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</si>
  <si>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</si>
  <si>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</si>
  <si>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</si>
  <si>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</si>
  <si>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</si>
  <si>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</si>
  <si>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</si>
  <si>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</si>
  <si>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</si>
  <si>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</si>
  <si>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</si>
  <si>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</si>
  <si>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</si>
  <si>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</si>
  <si>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</si>
  <si>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</si>
  <si>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</si>
  <si>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</si>
  <si>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</si>
  <si>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</si>
  <si>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</si>
  <si>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</si>
  <si>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</si>
  <si>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</si>
  <si>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</si>
  <si>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</si>
  <si>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</si>
  <si>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</si>
  <si>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</si>
  <si>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</si>
  <si>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</si>
  <si>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</si>
  <si>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</si>
  <si>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</si>
  <si>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</si>
  <si>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</si>
  <si>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</si>
  <si>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</si>
  <si>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</si>
  <si>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</si>
  <si>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</si>
  <si>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</si>
  <si>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</si>
  <si>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</si>
  <si>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</si>
  <si>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</si>
  <si>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</si>
  <si>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</si>
  <si>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</si>
  <si>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</si>
  <si>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</si>
  <si>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</si>
  <si>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</si>
  <si>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</si>
  <si>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</si>
  <si>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</si>
  <si>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</si>
  <si>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</si>
  <si>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</si>
  <si>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</si>
  <si>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</si>
  <si>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</si>
  <si>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</si>
  <si>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</si>
  <si>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</si>
  <si>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</si>
  <si>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</si>
  <si>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</si>
  <si>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</si>
  <si>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</si>
  <si>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</si>
  <si>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</si>
  <si>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</si>
  <si>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</si>
  <si>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</si>
  <si>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</si>
  <si>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</si>
  <si>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</si>
  <si>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</si>
  <si>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</si>
  <si>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</si>
  <si>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</si>
  <si>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</si>
  <si>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</si>
  <si>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</si>
  <si>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</si>
  <si>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</si>
  <si>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</si>
  <si>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</si>
  <si>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</si>
  <si>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</si>
  <si>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</si>
  <si>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</si>
  <si>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</si>
  <si>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</si>
  <si>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</si>
  <si>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</si>
  <si>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</si>
  <si>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</si>
  <si>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</si>
  <si>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</si>
  <si>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</si>
  <si>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</si>
  <si>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</si>
  <si>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</si>
  <si>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</si>
  <si>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</si>
  <si>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</si>
  <si>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</si>
  <si>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</si>
  <si>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</si>
  <si>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</si>
  <si>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</si>
  <si>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</si>
  <si>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</si>
  <si>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</si>
  <si>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</si>
  <si>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</si>
  <si>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</si>
  <si>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</si>
  <si>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</si>
  <si>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</si>
  <si>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</si>
  <si>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</si>
  <si>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</si>
  <si>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</si>
  <si>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</si>
  <si>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</si>
  <si>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</si>
  <si>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</si>
  <si>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</si>
  <si>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</si>
  <si>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</si>
  <si>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</si>
  <si>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</si>
  <si>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</si>
  <si>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</si>
  <si>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</si>
  <si>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</si>
  <si>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</si>
  <si>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</si>
  <si>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</si>
  <si>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</si>
  <si>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</si>
  <si>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</si>
  <si>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</si>
  <si>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</si>
  <si>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</si>
  <si>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</si>
  <si>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</si>
  <si>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</si>
  <si>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</si>
  <si>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</si>
  <si>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</si>
  <si>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</si>
  <si>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</si>
  <si>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</si>
  <si>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</si>
  <si>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</si>
  <si>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</si>
  <si>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</si>
  <si>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</si>
  <si>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</si>
  <si>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</si>
  <si>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</si>
  <si>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</si>
  <si>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</si>
  <si>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</si>
  <si>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</si>
  <si>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</si>
  <si>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</si>
  <si>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</si>
  <si>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</si>
  <si>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</si>
  <si>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</si>
  <si>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</si>
  <si>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</si>
  <si>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</si>
  <si>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</si>
  <si>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</si>
  <si>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</si>
  <si>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</si>
  <si>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</si>
  <si>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</si>
  <si>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</si>
  <si>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</si>
  <si>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</si>
  <si>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</si>
  <si>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</si>
  <si>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</si>
  <si>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</si>
  <si>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</si>
  <si>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</si>
  <si>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</si>
  <si>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</si>
  <si>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</si>
  <si>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</si>
  <si>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</si>
  <si>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</si>
  <si>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</si>
  <si>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</si>
  <si>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</si>
  <si>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</si>
  <si>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</si>
  <si>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</si>
  <si>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</si>
  <si>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</si>
  <si>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</si>
  <si>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</si>
  <si>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</si>
  <si>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</si>
  <si>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</si>
  <si>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</si>
  <si>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</si>
  <si>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</si>
  <si>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</si>
  <si>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</si>
  <si>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</si>
  <si>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</si>
  <si>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</si>
  <si>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</si>
  <si>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</si>
  <si>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</si>
  <si>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</si>
  <si>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</si>
  <si>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</si>
  <si>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</si>
  <si>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</si>
  <si>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</si>
  <si>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</si>
  <si>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</si>
  <si>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</si>
  <si>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</si>
  <si>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</si>
  <si>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</si>
  <si>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</si>
  <si>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</si>
  <si>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</si>
  <si>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</si>
  <si>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</si>
  <si>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</si>
  <si>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</si>
  <si>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</si>
  <si>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</si>
  <si>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</si>
  <si>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</si>
  <si>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</si>
  <si>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</si>
  <si>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</si>
  <si>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</si>
  <si>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</si>
  <si>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</si>
  <si>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</si>
  <si>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</si>
  <si>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</si>
  <si>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</si>
  <si>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</si>
  <si>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</si>
  <si>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</si>
  <si>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</si>
  <si>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</si>
  <si>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</si>
  <si>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</si>
  <si>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</si>
  <si>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</si>
  <si>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</si>
  <si>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</si>
  <si>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</si>
  <si>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</si>
  <si>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</si>
  <si>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</si>
  <si>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</si>
  <si>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</si>
  <si>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</si>
  <si>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</si>
  <si>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</si>
  <si>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</si>
  <si>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</si>
  <si>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</si>
  <si>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</si>
  <si>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</si>
  <si>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</si>
  <si>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</si>
  <si>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</si>
  <si>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</si>
  <si>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</si>
  <si>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</si>
  <si>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</si>
  <si>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</si>
  <si>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</si>
  <si>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</si>
  <si>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</si>
  <si>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</si>
  <si>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</si>
  <si>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</si>
  <si>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</si>
  <si>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</si>
  <si>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</si>
  <si>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</si>
  <si>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</si>
  <si>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</si>
  <si>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</si>
  <si>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</si>
  <si>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</si>
  <si>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</si>
  <si>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</si>
  <si>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</si>
  <si>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</si>
  <si>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</si>
  <si>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</si>
  <si>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</si>
  <si>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</si>
  <si>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</si>
  <si>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</si>
  <si>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</si>
  <si>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</si>
  <si>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</si>
  <si>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</si>
  <si>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</si>
  <si>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</si>
  <si>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</si>
  <si>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</si>
  <si>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</si>
  <si>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</si>
  <si>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</si>
  <si>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</si>
  <si>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</si>
  <si>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</si>
  <si>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</si>
  <si>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</si>
  <si>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</si>
  <si>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</si>
  <si>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</si>
  <si>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</si>
  <si>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</si>
  <si>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</si>
  <si>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</si>
  <si>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</si>
  <si>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</si>
  <si>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</si>
  <si>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</si>
  <si>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</si>
  <si>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</si>
  <si>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</si>
  <si>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</si>
  <si>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</si>
  <si>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</si>
  <si>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</si>
  <si>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</si>
  <si>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</si>
  <si>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</si>
  <si>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</si>
  <si>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</si>
  <si>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</si>
  <si>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</si>
  <si>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</si>
  <si>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</si>
  <si>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</si>
  <si>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</si>
  <si>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</si>
  <si>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</si>
  <si>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</si>
  <si>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</si>
  <si>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</si>
  <si>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</si>
  <si>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</si>
  <si>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</si>
  <si>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</si>
  <si>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</si>
  <si>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</si>
  <si>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</si>
  <si>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</si>
  <si>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</si>
  <si>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</si>
  <si>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</si>
  <si>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</si>
  <si>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</si>
  <si>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</si>
  <si>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</si>
  <si>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</si>
  <si>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</si>
  <si>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</si>
  <si>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</si>
  <si>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</si>
  <si>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</si>
  <si>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</si>
  <si>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</si>
  <si>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</si>
  <si>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</si>
  <si>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</si>
  <si>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</si>
  <si>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</si>
  <si>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</si>
  <si>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</si>
  <si>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</si>
  <si>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</si>
  <si>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</si>
  <si>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</si>
  <si>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</si>
  <si>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</si>
  <si>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</si>
  <si>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</si>
  <si>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</si>
  <si>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</si>
  <si>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</si>
  <si>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</si>
  <si>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</si>
  <si>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</si>
  <si>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</si>
  <si>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</si>
  <si>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</si>
  <si>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</si>
  <si>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</si>
  <si>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</si>
  <si>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</si>
  <si>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</si>
  <si>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</si>
  <si>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</si>
  <si>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</si>
  <si>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</si>
  <si>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</si>
  <si>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</si>
  <si>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</si>
  <si>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</si>
  <si>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</si>
  <si>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</si>
  <si>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</si>
  <si>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</si>
  <si>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</si>
  <si>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</si>
  <si>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</si>
  <si>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</si>
  <si>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</si>
  <si>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</si>
  <si>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</si>
  <si>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</si>
  <si>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</si>
  <si>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</si>
  <si>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</si>
  <si>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</si>
  <si>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</si>
  <si>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</si>
  <si>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</si>
  <si>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</si>
  <si>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</si>
  <si>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</si>
  <si>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</si>
  <si>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</si>
  <si>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</si>
  <si>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</si>
  <si>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</si>
  <si>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</si>
  <si>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</si>
  <si>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</si>
  <si>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</si>
  <si>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</si>
  <si>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</si>
  <si>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</si>
  <si>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</si>
  <si>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</si>
  <si>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</si>
  <si>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</si>
  <si>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</si>
  <si>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</si>
  <si>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</si>
  <si>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</si>
  <si>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</si>
  <si>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</si>
  <si>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</si>
  <si>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</si>
  <si>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</si>
  <si>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</si>
  <si>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</si>
  <si>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</si>
  <si>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</si>
  <si>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</si>
  <si>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</si>
  <si>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</si>
  <si>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</si>
  <si>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</si>
  <si>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</si>
  <si>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</si>
  <si>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</si>
  <si>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</si>
  <si>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</si>
  <si>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</si>
  <si>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</si>
  <si>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</si>
  <si>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</si>
  <si>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</si>
  <si>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</si>
  <si>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</si>
  <si>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</si>
  <si>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</si>
  <si>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</si>
  <si>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</si>
  <si>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</si>
  <si>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</si>
  <si>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</si>
  <si>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</si>
  <si>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</si>
  <si>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</si>
  <si>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</si>
  <si>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</si>
  <si>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</si>
  <si>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</si>
  <si>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</si>
  <si>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</si>
  <si>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</si>
  <si>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</si>
  <si>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</si>
  <si>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</si>
  <si>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</si>
  <si>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</si>
  <si>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</si>
  <si>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</si>
  <si>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</si>
  <si>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</si>
  <si>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</si>
  <si>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</si>
  <si>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</si>
  <si>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</si>
  <si>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</si>
  <si>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</si>
  <si>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</si>
  <si>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</si>
  <si>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</si>
  <si>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</si>
  <si>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</si>
  <si>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</si>
  <si>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</si>
  <si>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</si>
  <si>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</si>
  <si>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</si>
  <si>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</si>
  <si>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</si>
  <si>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</si>
  <si>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</si>
  <si>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</si>
  <si>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</si>
  <si>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</si>
  <si>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</si>
  <si>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</si>
  <si>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</si>
  <si>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</si>
  <si>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</si>
  <si>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</si>
  <si>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</si>
  <si>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</si>
  <si>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</si>
  <si>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</si>
  <si>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</si>
  <si>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</si>
  <si>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</si>
  <si>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</si>
  <si>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</si>
  <si>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</si>
  <si>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</si>
  <si>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</si>
  <si>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</si>
  <si>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</si>
  <si>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</si>
  <si>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</si>
  <si>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</si>
  <si>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</si>
  <si>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</si>
  <si>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</si>
  <si>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</si>
  <si>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</si>
  <si>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</si>
  <si>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</si>
  <si>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</si>
  <si>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</si>
  <si>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</si>
  <si>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</si>
  <si>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</si>
  <si>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</si>
  <si>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</si>
  <si>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</si>
  <si>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</si>
  <si>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</si>
  <si>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</si>
  <si>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</si>
  <si>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</si>
  <si>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</si>
  <si>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</si>
  <si>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</si>
  <si>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</si>
  <si>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</si>
  <si>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</si>
  <si>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</si>
  <si>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</si>
  <si>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</si>
  <si>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</si>
  <si>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</si>
  <si>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</si>
  <si>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</si>
  <si>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</si>
  <si>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</si>
  <si>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</si>
  <si>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</si>
  <si>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</si>
  <si>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</si>
  <si>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</si>
  <si>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</si>
  <si>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</si>
  <si>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</si>
  <si>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</si>
  <si>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</si>
  <si>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</si>
  <si>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</si>
  <si>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</si>
  <si>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</si>
  <si>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</si>
  <si>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</si>
  <si>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</si>
  <si>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</si>
  <si>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</si>
  <si>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</si>
  <si>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</si>
  <si>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</si>
  <si>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</si>
  <si>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</si>
  <si>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</si>
  <si>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</si>
  <si>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</si>
  <si>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</si>
  <si>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</si>
  <si>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</si>
  <si>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</si>
  <si>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</si>
  <si>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</si>
  <si>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</si>
  <si>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</si>
  <si>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</si>
  <si>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</si>
  <si>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</si>
  <si>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</si>
  <si>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</si>
  <si>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</si>
  <si>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</si>
  <si>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</si>
  <si>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</si>
  <si>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</si>
  <si>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</si>
  <si>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</si>
  <si>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</si>
  <si>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</si>
  <si>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</si>
  <si>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</si>
  <si>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</si>
  <si>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</si>
  <si>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</si>
  <si>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</si>
  <si>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</si>
  <si>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</si>
  <si>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</si>
  <si>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</si>
  <si>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</si>
  <si>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</si>
  <si>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</si>
  <si>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</si>
  <si>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</si>
  <si>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</si>
  <si>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</si>
  <si>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</si>
  <si>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</si>
  <si>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</si>
  <si>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</si>
  <si>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</si>
  <si>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</si>
  <si>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</si>
  <si>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</si>
  <si>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</si>
  <si>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</si>
  <si>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</si>
  <si>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</si>
  <si>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</si>
  <si>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</si>
  <si>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</si>
  <si>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</si>
  <si>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</si>
  <si>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</si>
  <si>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</si>
  <si>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</si>
  <si>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</si>
  <si>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</si>
  <si>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</si>
  <si>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</si>
  <si>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</si>
  <si>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</si>
  <si>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</si>
  <si>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</si>
  <si>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</si>
  <si>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</si>
  <si>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</si>
  <si>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</si>
  <si>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</si>
  <si>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</si>
  <si>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</si>
  <si>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</si>
  <si>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</si>
  <si>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</si>
  <si>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</si>
  <si>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</si>
  <si>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</si>
  <si>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</si>
  <si>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</si>
  <si>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</si>
  <si>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</si>
  <si>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</si>
  <si>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</si>
  <si>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</si>
  <si>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</si>
  <si>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</si>
  <si>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</si>
  <si>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</si>
  <si>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</si>
  <si>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</si>
  <si>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</si>
  <si>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</si>
  <si>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</si>
  <si>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</si>
  <si>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</si>
  <si>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</si>
  <si>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</si>
  <si>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</si>
  <si>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</si>
  <si>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</si>
  <si>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</si>
  <si>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</si>
  <si>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</si>
  <si>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</si>
  <si>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</si>
  <si>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</si>
  <si>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</si>
  <si>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</si>
  <si>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</si>
  <si>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</si>
  <si>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</si>
  <si>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</si>
  <si>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</si>
  <si>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</si>
  <si>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</si>
  <si>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</si>
  <si>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</si>
  <si>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</si>
  <si>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</si>
  <si>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</si>
  <si>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</si>
  <si>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</si>
  <si>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</si>
  <si>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</si>
  <si>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</si>
  <si>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</si>
  <si>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</si>
  <si>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</si>
  <si>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</si>
  <si>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</si>
  <si>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</si>
  <si>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</si>
  <si>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</si>
  <si>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</si>
  <si>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</si>
  <si>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</si>
  <si>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</si>
  <si>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</si>
  <si>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</si>
  <si>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</si>
  <si>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</si>
  <si>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</si>
  <si>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</si>
  <si>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</si>
  <si>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</si>
  <si>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</si>
  <si>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</si>
  <si>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</si>
  <si>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</si>
  <si>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</si>
  <si>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</si>
  <si>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</si>
  <si>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</si>
  <si>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</si>
  <si>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</si>
  <si>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</si>
  <si>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</si>
  <si>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</si>
  <si>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</si>
  <si>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</si>
  <si>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</si>
  <si>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</si>
  <si>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</si>
  <si>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</si>
  <si>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</si>
  <si>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</si>
  <si>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</si>
  <si>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</si>
  <si>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</si>
  <si>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</si>
  <si>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</si>
  <si>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</si>
  <si>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</si>
  <si>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</si>
  <si>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</si>
  <si>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</si>
  <si>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</si>
  <si>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</si>
  <si>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</si>
  <si>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</si>
  <si>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</si>
  <si>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</si>
  <si>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</si>
  <si>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</si>
  <si>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</si>
  <si>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</si>
  <si>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</si>
  <si>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</si>
  <si>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</si>
  <si>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</si>
  <si>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</si>
  <si>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</si>
  <si>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</si>
  <si>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</si>
  <si>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</si>
  <si>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</si>
  <si>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</si>
  <si>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</si>
  <si>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</si>
  <si>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</si>
  <si>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</si>
  <si>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</si>
  <si>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</si>
  <si>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</si>
  <si>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</si>
  <si>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</si>
  <si>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</si>
  <si>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</si>
  <si>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</si>
  <si>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</si>
  <si>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</si>
  <si>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</si>
  <si>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</si>
  <si>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</si>
  <si>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</si>
  <si>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</si>
  <si>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</si>
  <si>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</si>
  <si>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</si>
  <si>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</si>
  <si>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</si>
  <si>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</si>
  <si>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</si>
  <si>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</si>
  <si>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</si>
  <si>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</si>
  <si>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</si>
  <si>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</si>
  <si>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</si>
  <si>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</si>
  <si>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</si>
  <si>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</si>
  <si>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</si>
  <si>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</si>
  <si>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</si>
  <si>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</si>
  <si>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</si>
  <si>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</si>
  <si>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</si>
  <si>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</si>
  <si>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</si>
  <si>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</si>
  <si>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</si>
  <si>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</si>
  <si>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</si>
  <si>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</si>
  <si>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</si>
  <si>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</si>
  <si>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</si>
  <si>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</si>
  <si>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</si>
  <si>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</si>
  <si>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</si>
  <si>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</si>
  <si>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</si>
  <si>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</si>
  <si>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</si>
  <si>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</si>
  <si>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</si>
  <si>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</si>
  <si>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</si>
  <si>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</si>
  <si>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</si>
  <si>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</si>
  <si>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</si>
  <si>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</si>
  <si>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</si>
  <si>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</si>
  <si>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</si>
  <si>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</si>
  <si>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</si>
  <si>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</si>
  <si>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</si>
  <si>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</si>
  <si>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</si>
  <si>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</si>
  <si>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</si>
  <si>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</si>
  <si>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</si>
  <si>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</si>
  <si>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</si>
  <si>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</si>
  <si>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</si>
  <si>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</si>
  <si>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</si>
  <si>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</si>
  <si>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</si>
  <si>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</si>
  <si>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</si>
  <si>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</si>
  <si>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</si>
  <si>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</si>
  <si>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</si>
  <si>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</si>
  <si>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</si>
  <si>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</si>
  <si>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</si>
  <si>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</si>
  <si>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</si>
  <si>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</si>
  <si>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</si>
  <si>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</si>
  <si>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</si>
  <si>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</si>
  <si>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</si>
  <si>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</si>
  <si>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</si>
  <si>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</si>
  <si>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</si>
  <si>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</si>
  <si>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</si>
  <si>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</si>
  <si>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</si>
  <si>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</si>
  <si>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</si>
  <si>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</si>
  <si>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</si>
  <si>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</si>
  <si>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</si>
  <si>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</si>
  <si>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</si>
  <si>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</si>
  <si>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</si>
  <si>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</si>
  <si>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</si>
  <si>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</si>
  <si>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</si>
  <si>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</si>
  <si>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</si>
  <si>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</si>
  <si>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</si>
  <si>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</si>
  <si>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</si>
  <si>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</si>
  <si>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</si>
  <si>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</si>
  <si>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</si>
  <si>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</si>
  <si>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</si>
  <si>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</si>
  <si>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</si>
  <si>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</si>
  <si>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</si>
  <si>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</si>
  <si>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</si>
  <si>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</si>
  <si>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</si>
  <si>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</si>
  <si>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</si>
  <si>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</si>
  <si>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</si>
  <si>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</si>
  <si>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</si>
  <si>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</si>
  <si>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</si>
  <si>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</si>
  <si>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</si>
  <si>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</si>
  <si>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</si>
  <si>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</si>
  <si>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</si>
  <si>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</si>
  <si>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</si>
  <si>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</si>
  <si>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</si>
  <si>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</si>
  <si>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</si>
  <si>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</si>
  <si>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</si>
  <si>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</si>
  <si>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</si>
  <si>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</si>
  <si>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</si>
  <si>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</si>
  <si>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</si>
  <si>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</si>
  <si>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</si>
  <si>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</si>
  <si>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</si>
  <si>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</si>
  <si>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</si>
  <si>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</si>
  <si>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</si>
  <si>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</si>
  <si>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</si>
  <si>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</si>
  <si>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</si>
  <si>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</si>
  <si>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</si>
  <si>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</si>
  <si>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</si>
  <si>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</si>
  <si>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</si>
  <si>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</si>
  <si>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</si>
  <si>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</si>
  <si>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</si>
  <si>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</si>
  <si>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</si>
  <si>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</si>
  <si>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</si>
  <si>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</si>
  <si>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</si>
  <si>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</si>
  <si>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</si>
  <si>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</si>
  <si>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</si>
  <si>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</si>
  <si>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</si>
  <si>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</si>
  <si>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</si>
  <si>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</si>
  <si>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</si>
  <si>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</si>
  <si>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</si>
  <si>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</si>
  <si>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</si>
  <si>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</si>
  <si>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</si>
  <si>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</si>
  <si>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</si>
  <si>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</si>
  <si>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</si>
  <si>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</si>
  <si>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</si>
  <si>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</si>
  <si>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</si>
  <si>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</si>
  <si>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</si>
  <si>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</si>
  <si>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</si>
  <si>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</si>
  <si>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</si>
  <si>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</si>
  <si>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</si>
  <si>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</si>
  <si>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</si>
  <si>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</si>
  <si>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</si>
  <si>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</si>
  <si>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</si>
  <si>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</si>
  <si>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</si>
  <si>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</si>
  <si>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</si>
  <si>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</si>
  <si>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</si>
  <si>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</si>
  <si>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</si>
  <si>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</si>
  <si>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</si>
  <si>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</si>
  <si>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</si>
  <si>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</si>
  <si>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</si>
  <si>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</si>
  <si>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</si>
  <si>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</si>
  <si>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</si>
  <si>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</si>
  <si>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</si>
  <si>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</si>
  <si>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</si>
  <si>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</si>
  <si>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</si>
  <si>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</si>
  <si>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</si>
  <si>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</si>
  <si>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</si>
  <si>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</si>
  <si>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</si>
  <si>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</si>
  <si>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</si>
  <si>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</si>
  <si>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</si>
  <si>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</si>
  <si>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</si>
  <si>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</si>
  <si>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</si>
  <si>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</si>
  <si>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</si>
  <si>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</si>
  <si>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</si>
  <si>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</si>
  <si>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</si>
  <si>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</si>
  <si>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</si>
  <si>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</si>
  <si>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</si>
  <si>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</si>
  <si>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</si>
  <si>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</si>
  <si>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</si>
  <si>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</si>
  <si>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</si>
  <si>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</si>
  <si>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</si>
  <si>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</si>
  <si>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</si>
  <si>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</si>
  <si>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</si>
  <si>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</si>
  <si>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</si>
  <si>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</si>
  <si>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</si>
  <si>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</si>
  <si>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</si>
  <si>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</si>
  <si>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</si>
  <si>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</si>
  <si>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</si>
  <si>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</si>
  <si>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</si>
  <si>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</si>
  <si>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</si>
  <si>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</si>
  <si>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</si>
  <si>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</si>
  <si>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</si>
  <si>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</si>
  <si>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</si>
  <si>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</si>
  <si>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</si>
  <si>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</si>
  <si>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</si>
  <si>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</si>
  <si>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</si>
  <si>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</si>
  <si>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</si>
  <si>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</si>
  <si>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</si>
  <si>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</si>
  <si>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</si>
  <si>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</si>
  <si>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</si>
  <si>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</si>
  <si>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</si>
  <si>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</si>
  <si>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</si>
  <si>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</si>
  <si>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</si>
  <si>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</si>
  <si>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</si>
  <si>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</si>
  <si>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</si>
  <si>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</si>
  <si>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</si>
  <si>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</si>
  <si>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</si>
  <si>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</si>
  <si>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</si>
  <si>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</si>
  <si>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</si>
  <si>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</si>
  <si>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</si>
  <si>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</si>
  <si>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</si>
  <si>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</si>
  <si>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</si>
  <si>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</si>
  <si>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</si>
  <si>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</si>
  <si>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</si>
  <si>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</si>
  <si>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</si>
  <si>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</si>
  <si>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</si>
  <si>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</si>
  <si>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</si>
  <si>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</si>
  <si>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</si>
  <si>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</si>
  <si>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</si>
  <si>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</si>
  <si>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</si>
  <si>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</si>
  <si>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</si>
  <si>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</si>
  <si>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</si>
  <si>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</si>
  <si>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</si>
  <si>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</si>
  <si>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</si>
  <si>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</si>
  <si>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</si>
  <si>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</si>
  <si>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</si>
  <si>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</si>
  <si>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</si>
  <si>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</si>
  <si>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</si>
  <si>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</si>
  <si>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</si>
  <si>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</si>
  <si>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</si>
  <si>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</si>
  <si>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</si>
  <si>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</si>
  <si>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</si>
  <si>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</si>
  <si>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</si>
  <si>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</si>
  <si>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</si>
  <si>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</si>
  <si>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</si>
  <si>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</si>
  <si>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</si>
  <si>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</si>
  <si>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</si>
  <si>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</si>
  <si>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</si>
  <si>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</si>
  <si>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</si>
  <si>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</si>
  <si>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</si>
  <si>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</si>
  <si>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</si>
  <si>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</si>
  <si>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</si>
  <si>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</si>
  <si>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</si>
  <si>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</si>
  <si>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</si>
  <si>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</si>
  <si>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</si>
  <si>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</si>
  <si>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</si>
  <si>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</si>
  <si>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</si>
  <si>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</si>
  <si>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</si>
  <si>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</si>
  <si>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</si>
  <si>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</si>
  <si>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</si>
  <si>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</si>
  <si>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</si>
  <si>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</si>
  <si>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</si>
  <si>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</si>
  <si>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</si>
  <si>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</si>
  <si>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</si>
  <si>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</si>
  <si>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</si>
  <si>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</si>
  <si>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</si>
  <si>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</si>
  <si>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</si>
  <si>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</si>
  <si>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</si>
  <si>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</si>
  <si>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</si>
  <si>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</si>
  <si>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</si>
  <si>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</si>
  <si>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</si>
  <si>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</si>
  <si>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</si>
  <si>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</si>
  <si>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</si>
  <si>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</si>
  <si>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</si>
  <si>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</si>
  <si>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</si>
  <si>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</si>
  <si>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</si>
  <si>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</si>
  <si>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</si>
  <si>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</si>
  <si>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</si>
  <si>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</si>
  <si>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</si>
  <si>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</si>
  <si>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</si>
  <si>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</si>
  <si>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</si>
  <si>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</si>
  <si>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</si>
  <si>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</si>
  <si>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</si>
  <si>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</si>
  <si>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</si>
  <si>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</si>
  <si>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</si>
  <si>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</si>
  <si>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</si>
  <si>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</si>
  <si>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</si>
  <si>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</si>
  <si>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</si>
  <si>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</si>
  <si>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</si>
  <si>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</si>
  <si>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</si>
  <si>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</si>
  <si>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</si>
  <si>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</si>
  <si>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</si>
  <si>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</si>
  <si>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</si>
  <si>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</si>
  <si>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</si>
  <si>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</si>
  <si>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</si>
  <si>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</si>
  <si>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</si>
  <si>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</si>
  <si>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</si>
  <si>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</si>
  <si>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</si>
  <si>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</si>
  <si>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</si>
  <si>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</si>
  <si>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</si>
  <si>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</si>
  <si>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</si>
  <si>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</si>
  <si>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</si>
  <si>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</si>
  <si>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</si>
  <si>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</si>
  <si>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</si>
  <si>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</si>
  <si>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</si>
  <si>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</si>
  <si>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</si>
  <si>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</si>
  <si>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</si>
  <si>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</si>
  <si>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</si>
  <si>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</si>
  <si>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</si>
  <si>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</si>
  <si>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</si>
  <si>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</si>
  <si>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</si>
  <si>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</si>
  <si>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</si>
  <si>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</si>
  <si>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</si>
  <si>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</si>
  <si>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</si>
  <si>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</si>
  <si>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</si>
  <si>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</si>
  <si>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</si>
  <si>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</si>
  <si>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</si>
  <si>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</si>
  <si>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</si>
  <si>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</si>
  <si>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</si>
  <si>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</si>
  <si>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</si>
  <si>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</si>
  <si>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</si>
  <si>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</si>
  <si>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</si>
  <si>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</si>
  <si>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</si>
  <si>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</si>
  <si>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</si>
  <si>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</si>
  <si>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</si>
  <si>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</si>
  <si>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</si>
  <si>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</si>
  <si>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</si>
  <si>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</si>
  <si>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</si>
  <si>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</si>
  <si>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</si>
  <si>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</si>
  <si>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</si>
  <si>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</si>
  <si>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</si>
  <si>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</si>
  <si>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</si>
  <si>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</si>
  <si>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</si>
  <si>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</si>
  <si>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</si>
  <si>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</si>
  <si>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</si>
  <si>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</si>
  <si>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</si>
  <si>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</si>
  <si>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</si>
  <si>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</si>
  <si>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</si>
  <si>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</si>
  <si>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</si>
  <si>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</si>
  <si>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</si>
  <si>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</si>
  <si>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</si>
  <si>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</si>
  <si>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</si>
  <si>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</si>
  <si>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</si>
  <si>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</si>
  <si>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</si>
  <si>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</si>
  <si>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</si>
  <si>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</si>
  <si>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</si>
  <si>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</si>
  <si>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</si>
  <si>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</si>
  <si>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</si>
  <si>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</si>
  <si>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</si>
  <si>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</si>
  <si>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</si>
  <si>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</si>
  <si>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</si>
  <si>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</si>
  <si>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</si>
  <si>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</si>
  <si>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</si>
  <si>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</si>
  <si>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</si>
  <si>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</si>
  <si>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</si>
  <si>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</si>
  <si>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</si>
  <si>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</si>
  <si>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</si>
  <si>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</si>
  <si>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</si>
  <si>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</si>
  <si>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</si>
  <si>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</si>
  <si>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</si>
  <si>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</si>
  <si>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</si>
  <si>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</si>
  <si>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</si>
  <si>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</si>
  <si>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</si>
  <si>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</si>
  <si>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</si>
  <si>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</si>
  <si>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</si>
  <si>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</si>
  <si>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</si>
  <si>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</si>
  <si>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</si>
  <si>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</si>
  <si>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</si>
  <si>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</si>
  <si>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</si>
  <si>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</si>
  <si>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</si>
  <si>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</si>
  <si>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</si>
  <si>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</si>
  <si>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</si>
  <si>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</si>
  <si>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</si>
  <si>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</si>
  <si>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</si>
  <si>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</si>
  <si>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</si>
  <si>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</si>
  <si>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</si>
  <si>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</si>
  <si>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</si>
  <si>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</si>
  <si>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</si>
  <si>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</si>
  <si>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</si>
  <si>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</si>
  <si>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</si>
  <si>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</si>
  <si>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</si>
  <si>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</si>
  <si>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</si>
  <si>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</si>
  <si>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</si>
  <si>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</si>
  <si>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</si>
  <si>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</si>
  <si>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</si>
  <si>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</si>
  <si>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</si>
  <si>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</si>
  <si>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</si>
  <si>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</si>
  <si>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</si>
  <si>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</si>
  <si>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</si>
  <si>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</si>
  <si>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</si>
  <si>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</si>
  <si>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</si>
  <si>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</si>
  <si>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</si>
  <si>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</si>
  <si>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</si>
  <si>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</si>
  <si>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</si>
  <si>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</si>
  <si>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</si>
  <si>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</si>
  <si>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</si>
  <si>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</si>
  <si>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</si>
  <si>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</si>
  <si>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</si>
  <si>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</si>
  <si>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</si>
  <si>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</si>
  <si>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</si>
  <si>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</si>
  <si>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</si>
  <si>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</si>
  <si>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</si>
  <si>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</si>
  <si>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</si>
  <si>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</si>
  <si>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</si>
  <si>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</si>
  <si>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</si>
  <si>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</si>
  <si>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</si>
  <si>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</si>
  <si>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</si>
  <si>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</si>
  <si>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</si>
  <si>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</si>
  <si>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</si>
  <si>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</si>
  <si>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</si>
  <si>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</si>
  <si>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</si>
  <si>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</si>
  <si>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</si>
  <si>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</si>
  <si>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</si>
  <si>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</si>
  <si>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</si>
  <si>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</si>
  <si>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</si>
  <si>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</si>
  <si>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</si>
  <si>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</si>
  <si>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</si>
  <si>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</si>
  <si>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</si>
  <si>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</si>
  <si>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</si>
  <si>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</si>
  <si>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</si>
  <si>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</si>
  <si>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</si>
  <si>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</si>
  <si>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</si>
  <si>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</si>
  <si>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</si>
  <si>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</si>
  <si>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</si>
  <si>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</si>
  <si>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</si>
  <si>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</si>
  <si>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</si>
  <si>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</si>
  <si>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</si>
  <si>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</si>
  <si>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</si>
  <si>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</si>
  <si>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</si>
  <si>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</si>
  <si>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</si>
  <si>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</si>
  <si>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</si>
  <si>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</si>
  <si>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</si>
  <si>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</si>
  <si>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</si>
  <si>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</si>
  <si>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</si>
  <si>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</si>
  <si>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</si>
  <si>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</si>
  <si>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</si>
  <si>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</si>
  <si>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</si>
  <si>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</si>
  <si>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</si>
  <si>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</si>
  <si>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</si>
  <si>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</si>
  <si>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</si>
  <si>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</si>
  <si>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</si>
  <si>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</si>
  <si>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</si>
  <si>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</si>
  <si>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</si>
  <si>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</si>
  <si>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</si>
  <si>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</si>
  <si>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</si>
  <si>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</si>
  <si>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</si>
  <si>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</si>
  <si>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</si>
  <si>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</si>
  <si>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</si>
  <si>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</si>
  <si>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</si>
  <si>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</si>
  <si>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</si>
  <si>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</si>
  <si>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</si>
  <si>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</si>
  <si>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</si>
  <si>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</si>
  <si>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</si>
  <si>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</si>
  <si>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</si>
  <si>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</si>
  <si>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</si>
  <si>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</si>
  <si>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</si>
  <si>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</si>
  <si>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</si>
  <si>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</si>
  <si>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</si>
  <si>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</si>
  <si>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</si>
  <si>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</si>
  <si>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</si>
  <si>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</si>
  <si>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</si>
  <si>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</si>
  <si>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</si>
  <si>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</si>
  <si>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</si>
  <si>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</si>
  <si>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</si>
  <si>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</si>
  <si>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</si>
  <si>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</si>
  <si>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</si>
  <si>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</si>
  <si>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</si>
  <si>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</si>
  <si>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</si>
  <si>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</si>
  <si>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</si>
  <si>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</si>
  <si>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</si>
  <si>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</si>
  <si>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</si>
  <si>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</si>
  <si>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</si>
  <si>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</si>
  <si>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</si>
  <si>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</si>
  <si>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</si>
  <si>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</si>
  <si>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</si>
  <si>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</si>
  <si>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</si>
  <si>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</si>
  <si>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</si>
  <si>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</si>
  <si>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</si>
  <si>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</si>
  <si>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</si>
  <si>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</si>
  <si>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</si>
  <si>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</si>
  <si>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</si>
  <si>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</si>
  <si>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</si>
  <si>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</si>
  <si>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</si>
  <si>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</si>
  <si>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</si>
  <si>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</si>
  <si>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</si>
  <si>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</si>
  <si>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</si>
  <si>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</si>
  <si>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</si>
  <si>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</si>
  <si>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</si>
  <si>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</si>
  <si>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</si>
  <si>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</si>
  <si>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</si>
  <si>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</si>
  <si>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</si>
  <si>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</si>
  <si>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</si>
  <si>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</si>
  <si>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</si>
  <si>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</si>
  <si>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</si>
  <si>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</si>
  <si>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</si>
  <si>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</si>
  <si>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</si>
  <si>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</si>
  <si>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</si>
  <si>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</si>
  <si>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</si>
  <si>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</si>
  <si>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</si>
  <si>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</si>
  <si>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</si>
  <si>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</si>
  <si>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</si>
  <si>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</si>
  <si>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</si>
  <si>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</si>
  <si>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</si>
  <si>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</si>
  <si>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</si>
  <si>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</si>
  <si>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</si>
  <si>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</si>
  <si>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</si>
  <si>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</si>
  <si>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</si>
  <si>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</si>
  <si>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</si>
  <si>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</si>
  <si>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</si>
  <si>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</si>
  <si>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</si>
  <si>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</si>
  <si>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</si>
  <si>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</si>
  <si>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</si>
  <si>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</si>
  <si>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</si>
  <si>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</si>
  <si>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</si>
  <si>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</si>
  <si>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</si>
  <si>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</si>
  <si>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</si>
  <si>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</si>
  <si>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</si>
  <si>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</si>
  <si>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</si>
  <si>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</si>
  <si>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</si>
  <si>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</si>
  <si>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</si>
  <si>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</si>
  <si>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</si>
  <si>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</si>
  <si>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</si>
  <si>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</si>
  <si>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</si>
  <si>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</si>
  <si>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</si>
  <si>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</si>
  <si>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</si>
  <si>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</si>
  <si>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</si>
  <si>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</si>
  <si>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</si>
  <si>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</si>
  <si>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</si>
  <si>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</si>
  <si>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</si>
  <si>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</si>
  <si>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</si>
  <si>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</si>
  <si>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</si>
  <si>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</si>
  <si>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</si>
  <si>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</si>
  <si>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</si>
  <si>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</si>
  <si>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</si>
  <si>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</si>
  <si>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</si>
  <si>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</si>
  <si>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</si>
  <si>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</si>
  <si>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</si>
  <si>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</si>
  <si>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</si>
  <si>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</si>
  <si>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</si>
  <si>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</si>
  <si>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</si>
  <si>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</si>
  <si>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</si>
  <si>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</si>
  <si>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</si>
  <si>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</si>
  <si>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</si>
  <si>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</si>
  <si>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</si>
  <si>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</si>
  <si>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</si>
  <si>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</si>
  <si>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</si>
  <si>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</si>
  <si>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</si>
  <si>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</si>
  <si>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</si>
  <si>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</si>
  <si>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</si>
  <si>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</si>
  <si>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</si>
  <si>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</si>
  <si>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</si>
  <si>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</si>
  <si>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</si>
  <si>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</si>
  <si>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</si>
  <si>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</si>
  <si>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</si>
  <si>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</si>
  <si>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</si>
  <si>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</si>
  <si>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</si>
  <si>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</si>
  <si>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</si>
  <si>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</si>
  <si>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</si>
  <si>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</si>
  <si>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</si>
  <si>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</si>
  <si>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</si>
  <si>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</si>
  <si>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</si>
  <si>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</si>
  <si>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</si>
  <si>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</si>
  <si>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</si>
  <si>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</si>
  <si>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</si>
  <si>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</si>
  <si>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</si>
  <si>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</si>
  <si>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</si>
  <si>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</si>
  <si>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</si>
  <si>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</si>
  <si>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</si>
  <si>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</si>
  <si>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</si>
  <si>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</si>
  <si>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</si>
  <si>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</si>
  <si>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</si>
  <si>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</si>
  <si>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</si>
  <si>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</si>
  <si>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</si>
  <si>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</si>
  <si>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</si>
  <si>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</si>
  <si>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</si>
  <si>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</si>
  <si>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</si>
  <si>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</si>
  <si>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</si>
  <si>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</si>
  <si>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</si>
  <si>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</si>
  <si>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</si>
  <si>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</si>
  <si>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</si>
  <si>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</si>
  <si>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</si>
  <si>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</si>
  <si>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</si>
  <si>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</si>
  <si>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</si>
  <si>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</si>
  <si>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</si>
  <si>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</si>
  <si>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</si>
  <si>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</si>
  <si>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</si>
  <si>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</si>
  <si>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</si>
  <si>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</si>
  <si>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</si>
  <si>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</si>
  <si>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</si>
  <si>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</si>
  <si>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</si>
  <si>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</si>
  <si>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</si>
  <si>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</si>
  <si>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</si>
  <si>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</si>
  <si>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</si>
  <si>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</si>
  <si>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</si>
  <si>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</si>
  <si>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</si>
  <si>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</si>
  <si>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</si>
  <si>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</si>
  <si>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</si>
  <si>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</si>
  <si>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</si>
  <si>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</si>
  <si>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</si>
  <si>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</si>
  <si>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</si>
  <si>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</si>
  <si>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</si>
  <si>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</si>
  <si>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</si>
  <si>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</si>
  <si>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</si>
  <si>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</si>
  <si>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</si>
  <si>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</si>
  <si>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</si>
  <si>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</si>
  <si>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</si>
  <si>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</si>
  <si>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</si>
  <si>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</si>
  <si>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</si>
  <si>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</si>
  <si>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</si>
  <si>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</si>
  <si>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</si>
  <si>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</si>
  <si>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</si>
  <si>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</si>
  <si>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</si>
  <si>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</si>
  <si>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</si>
  <si>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</si>
  <si>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</si>
  <si>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</si>
  <si>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</si>
  <si>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</si>
  <si>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</si>
  <si>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</si>
  <si>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</si>
  <si>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</si>
  <si>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</si>
  <si>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</si>
  <si>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</si>
  <si>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</si>
  <si>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</si>
  <si>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</si>
  <si>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</si>
  <si>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</si>
  <si>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</si>
  <si>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</si>
  <si>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</si>
  <si>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</si>
  <si>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</si>
  <si>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</si>
  <si>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</si>
  <si>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</si>
  <si>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</si>
  <si>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</si>
  <si>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</si>
  <si>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</si>
  <si>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</si>
  <si>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</si>
  <si>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</si>
  <si>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</si>
  <si>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</si>
  <si>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</si>
  <si>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</si>
  <si>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</si>
  <si>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</si>
  <si>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</si>
  <si>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</si>
  <si>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</si>
  <si>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</si>
  <si>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</si>
  <si>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</si>
  <si>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</si>
  <si>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</si>
  <si>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</si>
  <si>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</si>
  <si>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</si>
  <si>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</si>
  <si>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</si>
  <si>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</si>
  <si>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</si>
  <si>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</si>
  <si>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</si>
  <si>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</si>
  <si>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</si>
  <si>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</si>
  <si>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</si>
  <si>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</si>
  <si>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</si>
  <si>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</si>
  <si>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</si>
  <si>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</si>
  <si>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</si>
  <si>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</si>
  <si>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</si>
  <si>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</si>
  <si>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</si>
  <si>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</si>
  <si>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</si>
  <si>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</si>
  <si>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</si>
  <si>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</si>
  <si>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</si>
  <si>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</si>
  <si>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</si>
  <si>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</si>
  <si>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</si>
  <si>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</si>
  <si>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</si>
  <si>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</si>
  <si>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</si>
  <si>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</si>
  <si>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</si>
  <si>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</si>
  <si>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</si>
  <si>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</si>
  <si>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</si>
  <si>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</si>
  <si>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</si>
  <si>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</si>
  <si>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</si>
  <si>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</si>
  <si>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</si>
  <si>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</si>
  <si>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</si>
  <si>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</si>
  <si>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</si>
  <si>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</si>
  <si>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</si>
  <si>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</si>
  <si>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</si>
  <si>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</si>
  <si>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</si>
  <si>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</si>
  <si>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</si>
  <si>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</si>
  <si>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</si>
  <si>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</si>
  <si>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</si>
  <si>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</si>
  <si>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</si>
  <si>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</si>
  <si>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</si>
  <si>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</si>
  <si>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</si>
  <si>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</si>
  <si>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</si>
  <si>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</si>
  <si>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</si>
  <si>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</si>
  <si>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</si>
  <si>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</si>
  <si>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</si>
  <si>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</si>
  <si>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</si>
  <si>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</si>
  <si>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</si>
  <si>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</si>
  <si>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</si>
  <si>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</si>
  <si>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</si>
  <si>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</si>
  <si>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</si>
  <si>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</si>
  <si>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</si>
  <si>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</si>
  <si>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</si>
  <si>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</si>
  <si>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</si>
  <si>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</si>
  <si>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</si>
  <si>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</si>
  <si>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</si>
  <si>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</si>
  <si>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</si>
  <si>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</si>
  <si>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</si>
  <si>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</si>
  <si>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</si>
  <si>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</si>
  <si>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</si>
  <si>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</si>
  <si>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</si>
  <si>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</si>
  <si>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</si>
  <si>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</si>
  <si>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</si>
  <si>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</si>
  <si>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</si>
  <si>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</si>
  <si>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</si>
  <si>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</si>
  <si>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</si>
  <si>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</si>
  <si>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</si>
  <si>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</si>
  <si>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</si>
  <si>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</si>
  <si>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</si>
  <si>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</si>
  <si>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</si>
  <si>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</si>
  <si>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</si>
  <si>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</si>
  <si>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</si>
  <si>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</si>
  <si>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</si>
  <si>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</si>
  <si>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</si>
  <si>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</si>
  <si>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</si>
  <si>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</si>
  <si>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</si>
  <si>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</si>
  <si>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</si>
  <si>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</si>
  <si>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</si>
  <si>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</si>
  <si>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</si>
  <si>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</si>
  <si>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</si>
  <si>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</si>
  <si>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</si>
  <si>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</si>
  <si>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</si>
  <si>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</si>
  <si>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</si>
  <si>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</si>
  <si>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</si>
  <si>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</si>
  <si>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</si>
  <si>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</si>
  <si>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</si>
  <si>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</si>
  <si>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</si>
  <si>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</si>
  <si>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</si>
  <si>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</si>
  <si>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</si>
  <si>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</si>
  <si>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</si>
  <si>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</si>
  <si>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</si>
  <si>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</si>
  <si>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</si>
  <si>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</si>
  <si>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</si>
  <si>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</si>
  <si>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</si>
  <si>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</si>
  <si>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</si>
  <si>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</si>
  <si>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</si>
  <si>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</si>
  <si>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</si>
  <si>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</si>
  <si>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</si>
  <si>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</si>
  <si>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</si>
  <si>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</si>
  <si>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</si>
  <si>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</si>
  <si>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</si>
  <si>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</si>
  <si>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</si>
  <si>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</si>
  <si>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</si>
  <si>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</si>
  <si>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</si>
  <si>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</si>
  <si>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</si>
  <si>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</si>
  <si>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</si>
  <si>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</si>
  <si>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</si>
  <si>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</si>
  <si>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</si>
  <si>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</si>
  <si>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</si>
  <si>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</si>
  <si>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</si>
  <si>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</si>
  <si>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</si>
  <si>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</si>
  <si>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</si>
  <si>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</si>
  <si>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</si>
  <si>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</si>
  <si>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</si>
  <si>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</si>
  <si>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</si>
  <si>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</si>
  <si>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</si>
  <si>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</si>
  <si>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</si>
  <si>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</si>
  <si>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</si>
  <si>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</si>
  <si>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</si>
  <si>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</si>
  <si>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</si>
  <si>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</si>
  <si>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</si>
  <si>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</si>
  <si>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</si>
  <si>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</si>
  <si>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</si>
  <si>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</si>
  <si>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</si>
  <si>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</si>
  <si>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</si>
  <si>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</si>
  <si>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</si>
  <si>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</si>
  <si>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</si>
  <si>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</si>
  <si>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</si>
  <si>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</si>
  <si>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</si>
  <si>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</si>
  <si>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</si>
  <si>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</si>
  <si>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</si>
  <si>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</si>
  <si>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</si>
  <si>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</si>
  <si>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</si>
  <si>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</si>
  <si>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</si>
  <si>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</si>
  <si>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</si>
  <si>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</si>
  <si>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</si>
  <si>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</si>
  <si>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</si>
  <si>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</si>
  <si>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</si>
  <si>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</si>
  <si>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</si>
  <si>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</si>
  <si>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</si>
  <si>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</si>
  <si>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</si>
  <si>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</si>
  <si>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</si>
  <si>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</si>
  <si>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</si>
  <si>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</si>
  <si>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</si>
  <si>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</si>
  <si>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</si>
  <si>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</si>
  <si>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</si>
  <si>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</si>
  <si>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</si>
  <si>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</si>
  <si>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</si>
  <si>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</si>
  <si>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</si>
  <si>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</si>
  <si>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</si>
  <si>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</si>
  <si>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</si>
  <si>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</si>
  <si>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</si>
  <si>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</si>
  <si>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</si>
  <si>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</si>
  <si>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</si>
  <si>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</si>
  <si>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</si>
  <si>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</si>
  <si>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</si>
  <si>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</si>
  <si>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</si>
  <si>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</si>
  <si>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</si>
  <si>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</si>
  <si>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</si>
  <si>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</si>
  <si>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</si>
  <si>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</si>
  <si>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</si>
  <si>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</si>
  <si>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</si>
  <si>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</si>
  <si>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</si>
  <si>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</si>
  <si>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</si>
  <si>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</si>
  <si>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</si>
  <si>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</si>
  <si>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</si>
  <si>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</si>
  <si>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</si>
  <si>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</si>
  <si>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</si>
  <si>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</si>
  <si>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</si>
  <si>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</si>
  <si>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</si>
  <si>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</si>
  <si>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</si>
  <si>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</si>
  <si>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</si>
  <si>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</si>
  <si>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</si>
  <si>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</si>
  <si>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</si>
  <si>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</si>
  <si>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</si>
  <si>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</si>
  <si>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</si>
  <si>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</si>
  <si>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</si>
  <si>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</si>
  <si>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</si>
  <si>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</si>
  <si>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</si>
  <si>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</si>
  <si>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</si>
  <si>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</si>
  <si>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</si>
  <si>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</si>
  <si>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</si>
  <si>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</si>
  <si>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</si>
  <si>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</si>
  <si>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</si>
  <si>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</si>
  <si>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</si>
  <si>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</si>
  <si>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</si>
  <si>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</si>
  <si>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</si>
  <si>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</si>
  <si>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</si>
  <si>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</si>
  <si>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</si>
  <si>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</si>
  <si>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</si>
  <si>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</si>
  <si>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</si>
  <si>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</si>
  <si>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</si>
  <si>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</si>
  <si>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</si>
  <si>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</si>
  <si>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</si>
  <si>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</si>
  <si>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</si>
  <si>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</si>
  <si>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</si>
  <si>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</si>
  <si>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</si>
  <si>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</si>
  <si>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</si>
  <si>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</si>
  <si>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</si>
  <si>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</si>
  <si>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</si>
  <si>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</si>
  <si>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</si>
  <si>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</si>
  <si>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</si>
  <si>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</si>
  <si>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</si>
  <si>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</si>
  <si>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</si>
  <si>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</si>
  <si>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</si>
  <si>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</si>
  <si>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</si>
  <si>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</si>
  <si>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</si>
  <si>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</si>
  <si>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</si>
  <si>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</si>
  <si>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</si>
  <si>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</si>
  <si>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</si>
  <si>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</si>
  <si>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</si>
  <si>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</si>
  <si>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</si>
  <si>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</si>
  <si>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</si>
  <si>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</si>
  <si>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</si>
  <si>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</si>
  <si>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</si>
  <si>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</si>
  <si>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</si>
  <si>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</si>
  <si>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</si>
  <si>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</si>
  <si>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</si>
  <si>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</si>
  <si>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</si>
  <si>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</si>
  <si>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</si>
  <si>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</si>
  <si>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</si>
  <si>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</si>
  <si>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</si>
  <si>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</si>
  <si>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</si>
  <si>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</si>
  <si>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</si>
  <si>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</si>
  <si>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</si>
  <si>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</si>
  <si>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</si>
  <si>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</si>
  <si>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</si>
  <si>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</si>
  <si>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</si>
  <si>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</si>
  <si>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</si>
  <si>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</si>
  <si>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</si>
  <si>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</si>
  <si>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</si>
  <si>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</si>
  <si>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</si>
  <si>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</si>
  <si>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</si>
  <si>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</si>
  <si>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</si>
  <si>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</si>
  <si>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</si>
  <si>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</si>
  <si>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</si>
  <si>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</si>
  <si>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</si>
  <si>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</si>
  <si>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</si>
  <si>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</si>
  <si>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</si>
  <si>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</si>
  <si>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</si>
  <si>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</si>
  <si>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</si>
  <si>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</si>
  <si>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</si>
  <si>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</si>
  <si>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</si>
  <si>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</si>
  <si>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</si>
  <si>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</si>
  <si>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</si>
  <si>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</si>
  <si>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</si>
  <si>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</si>
  <si>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</si>
  <si>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</si>
  <si>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</si>
  <si>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</si>
  <si>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</si>
  <si>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</si>
  <si>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</si>
  <si>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</si>
  <si>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</si>
  <si>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</si>
  <si>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</si>
  <si>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</si>
  <si>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</si>
  <si>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</si>
  <si>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</si>
  <si>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</si>
  <si>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</si>
  <si>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</si>
  <si>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</si>
  <si>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</si>
  <si>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</si>
  <si>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</si>
  <si>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</si>
  <si>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</si>
  <si>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</si>
  <si>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</si>
  <si>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</si>
  <si>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</si>
  <si>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</si>
  <si>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</si>
  <si>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</si>
  <si>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</si>
  <si>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</si>
  <si>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</si>
  <si>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</si>
  <si>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</si>
  <si>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</si>
  <si>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</si>
  <si>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</si>
  <si>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</si>
  <si>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</si>
  <si>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</si>
  <si>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</si>
  <si>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</si>
  <si>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</si>
  <si>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</si>
  <si>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</si>
  <si>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</si>
  <si>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</si>
  <si>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</si>
  <si>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</si>
  <si>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</si>
  <si>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</si>
  <si>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</si>
  <si>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</si>
  <si>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</si>
  <si>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</si>
  <si>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</si>
  <si>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</si>
  <si>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</si>
  <si>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</si>
  <si>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</si>
  <si>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</si>
  <si>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</si>
  <si>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</si>
  <si>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</si>
  <si>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</si>
  <si>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</si>
  <si>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</si>
  <si>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</si>
  <si>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</si>
  <si>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</si>
  <si>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</si>
  <si>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</si>
  <si>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</si>
  <si>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</si>
  <si>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</si>
  <si>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</si>
  <si>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</si>
  <si>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</si>
  <si>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</si>
  <si>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</si>
  <si>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</si>
  <si>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</si>
  <si>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</si>
  <si>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</si>
  <si>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</si>
  <si>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</si>
  <si>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</si>
  <si>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</si>
  <si>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</si>
  <si>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</si>
  <si>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</si>
  <si>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</si>
  <si>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</si>
  <si>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</si>
  <si>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</si>
  <si>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</si>
  <si>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</si>
  <si>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</si>
  <si>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</si>
  <si>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</si>
  <si>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</si>
  <si>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</si>
  <si>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</si>
  <si>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</si>
  <si>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</si>
  <si>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</si>
  <si>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</si>
  <si>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</si>
  <si>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</si>
  <si>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</si>
  <si>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</si>
  <si>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</si>
  <si>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</si>
  <si>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</si>
  <si>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</si>
  <si>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</si>
  <si>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</si>
  <si>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</si>
  <si>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</si>
  <si>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</si>
  <si>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</si>
  <si>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</si>
  <si>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</si>
  <si>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</si>
  <si>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</si>
  <si>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</si>
  <si>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</si>
  <si>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</si>
  <si>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</si>
  <si>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</si>
  <si>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</si>
  <si>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</si>
  <si>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</si>
  <si>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</si>
  <si>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</si>
  <si>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</si>
  <si>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</si>
  <si>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</si>
  <si>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</si>
  <si>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</si>
  <si>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</si>
  <si>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</si>
  <si>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</si>
  <si>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</si>
  <si>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</si>
  <si>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</si>
  <si>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</si>
  <si>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</si>
  <si>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</si>
  <si>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</si>
  <si>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</si>
  <si>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</si>
  <si>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</si>
  <si>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</si>
  <si>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</si>
  <si>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</si>
  <si>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</si>
  <si>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</si>
  <si>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</si>
  <si>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</si>
  <si>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</si>
  <si>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</si>
  <si>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</si>
  <si>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</si>
  <si>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</si>
  <si>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</si>
  <si>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</si>
  <si>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</si>
  <si>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</si>
  <si>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</si>
  <si>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</si>
  <si>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</si>
  <si>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</si>
  <si>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</si>
  <si>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</si>
  <si>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</si>
  <si>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</si>
  <si>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</si>
  <si>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</si>
  <si>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</si>
  <si>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</si>
  <si>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</si>
  <si>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</si>
  <si>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</si>
  <si>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</si>
  <si>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</si>
  <si>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</si>
  <si>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</si>
  <si>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</si>
  <si>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</si>
  <si>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</si>
  <si>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</si>
  <si>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</si>
  <si>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</si>
  <si>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</si>
  <si>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</si>
  <si>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</si>
  <si>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</si>
  <si>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</si>
  <si>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</si>
  <si>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</si>
  <si>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</si>
  <si>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</si>
  <si>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</si>
  <si>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</si>
  <si>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</si>
  <si>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</si>
  <si>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</si>
  <si>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</si>
  <si>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</si>
  <si>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</si>
  <si>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</si>
  <si>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</si>
  <si>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</si>
  <si>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</si>
  <si>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</si>
  <si>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</si>
  <si>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</si>
  <si>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</si>
  <si>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</si>
  <si>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</si>
  <si>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</si>
  <si>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</si>
  <si>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</si>
  <si>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</si>
  <si>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</si>
  <si>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</si>
  <si>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</si>
  <si>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</si>
  <si>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</si>
  <si>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</si>
  <si>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</si>
  <si>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</si>
  <si>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</si>
  <si>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</si>
  <si>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</si>
  <si>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</si>
  <si>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</si>
  <si>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</si>
  <si>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</si>
  <si>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</si>
  <si>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</si>
  <si>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</si>
  <si>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</si>
  <si>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</si>
  <si>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</si>
  <si>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</si>
  <si>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</si>
  <si>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</si>
  <si>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</si>
  <si>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</si>
  <si>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</si>
  <si>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</si>
  <si>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</si>
  <si>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</si>
  <si>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</si>
  <si>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</si>
  <si>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</si>
  <si>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</si>
  <si>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</si>
  <si>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</si>
  <si>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</si>
  <si>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</si>
  <si>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</si>
  <si>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</si>
  <si>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</si>
  <si>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</si>
  <si>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</si>
  <si>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</si>
  <si>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</si>
  <si>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</si>
  <si>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</si>
  <si>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</si>
  <si>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</si>
  <si>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</si>
  <si>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</si>
  <si>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</si>
  <si>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</si>
  <si>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</si>
  <si>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</si>
  <si>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</si>
  <si>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</si>
  <si>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</si>
  <si>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</si>
  <si>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</si>
  <si>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</si>
  <si>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</si>
  <si>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</si>
  <si>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</si>
  <si>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</si>
  <si>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</si>
  <si>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</si>
  <si>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</si>
  <si>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</si>
  <si>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</si>
  <si>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</si>
  <si>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</si>
  <si>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</si>
  <si>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</si>
  <si>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</si>
  <si>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</si>
  <si>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</si>
  <si>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</si>
  <si>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</si>
  <si>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</si>
  <si>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</si>
  <si>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</si>
  <si>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</si>
  <si>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</si>
  <si>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</si>
  <si>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</si>
  <si>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</si>
  <si>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</si>
  <si>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</si>
  <si>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</si>
  <si>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</si>
  <si>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</si>
  <si>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</si>
  <si>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</si>
  <si>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</si>
  <si>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</si>
  <si>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</si>
  <si>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</si>
  <si>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</si>
  <si>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</si>
  <si>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</si>
  <si>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</si>
  <si>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</si>
  <si>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</si>
  <si>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</si>
  <si>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</si>
  <si>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</si>
  <si>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</si>
  <si>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</si>
  <si>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</si>
  <si>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</si>
  <si>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</si>
  <si>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</si>
  <si>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</si>
  <si>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</si>
  <si>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</si>
  <si>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</si>
  <si>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</si>
  <si>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</si>
  <si>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</si>
  <si>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</si>
  <si>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</si>
  <si>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</si>
  <si>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</si>
  <si>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</si>
  <si>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</si>
  <si>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</si>
  <si>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</si>
  <si>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</si>
  <si>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</si>
  <si>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</si>
  <si>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</si>
  <si>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</si>
  <si>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</si>
  <si>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</si>
  <si>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</si>
  <si>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</si>
  <si>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</si>
  <si>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</si>
  <si>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</si>
  <si>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</si>
  <si>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</si>
  <si>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</si>
  <si>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</si>
  <si>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</si>
  <si>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</si>
  <si>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</si>
  <si>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</si>
  <si>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</si>
  <si>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</si>
  <si>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</si>
  <si>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</si>
  <si>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</si>
  <si>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</si>
  <si>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</si>
  <si>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</si>
  <si>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</si>
  <si>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</si>
  <si>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</si>
  <si>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</si>
  <si>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</si>
  <si>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</si>
  <si>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</si>
  <si>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</si>
  <si>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</si>
  <si>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</si>
  <si>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</si>
  <si>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</si>
  <si>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</si>
  <si>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</si>
  <si>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</si>
  <si>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</si>
  <si>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</si>
  <si>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</si>
  <si>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</si>
  <si>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</si>
  <si>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</si>
  <si>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</si>
  <si>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</si>
  <si>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</si>
  <si>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</si>
  <si>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</si>
  <si>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</si>
  <si>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</si>
  <si>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</si>
  <si>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</si>
  <si>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</si>
  <si>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</si>
  <si>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</si>
  <si>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</si>
  <si>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</si>
  <si>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</si>
  <si>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</si>
  <si>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</si>
  <si>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</si>
  <si>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</si>
  <si>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</si>
  <si>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</si>
  <si>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</si>
  <si>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</si>
  <si>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</si>
  <si>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</si>
  <si>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</si>
  <si>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</si>
  <si>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</si>
  <si>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</si>
  <si>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</si>
  <si>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</si>
  <si>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</si>
  <si>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</si>
  <si>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</si>
  <si>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</si>
  <si>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</si>
  <si>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</si>
  <si>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</si>
  <si>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</si>
  <si>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</si>
  <si>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</si>
  <si>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</si>
  <si>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</si>
  <si>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</si>
  <si>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</si>
  <si>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</si>
  <si>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</si>
  <si>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</si>
  <si>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</si>
  <si>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</si>
  <si>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</si>
  <si>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</si>
  <si>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</si>
  <si>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</si>
  <si>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</si>
  <si>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</si>
  <si>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</si>
  <si>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</si>
  <si>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</si>
  <si>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</si>
  <si>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</si>
  <si>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</si>
  <si>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</si>
  <si>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</si>
  <si>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</si>
  <si>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</si>
  <si>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</si>
  <si>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</si>
  <si>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</si>
  <si>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</si>
  <si>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</si>
  <si>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</si>
  <si>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</si>
  <si>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</si>
  <si>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</si>
  <si>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</si>
  <si>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</si>
  <si>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</si>
  <si>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</si>
  <si>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</si>
  <si>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</si>
  <si>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</si>
  <si>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</si>
  <si>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</si>
  <si>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</si>
  <si>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</si>
  <si>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</si>
  <si>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</si>
  <si>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</si>
  <si>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</si>
  <si>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</si>
  <si>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</si>
  <si>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</si>
  <si>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</si>
  <si>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</si>
  <si>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</si>
  <si>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</si>
  <si>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</si>
  <si>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</si>
  <si>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</si>
  <si>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</si>
  <si>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</si>
  <si>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</si>
  <si>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</si>
  <si>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</si>
  <si>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</si>
  <si>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</si>
  <si>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</si>
  <si>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</si>
  <si>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</si>
  <si>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</si>
  <si>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</si>
  <si>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</si>
  <si>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</si>
  <si>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</si>
  <si>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</si>
  <si>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</si>
  <si>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</si>
  <si>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</si>
  <si>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</si>
  <si>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</si>
  <si>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</si>
  <si>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</si>
  <si>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</si>
  <si>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</si>
  <si>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</si>
  <si>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</si>
  <si>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</si>
  <si>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</si>
  <si>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</si>
  <si>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</si>
  <si>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</si>
  <si>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</si>
  <si>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</si>
  <si>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</si>
  <si>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</si>
  <si>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</si>
  <si>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</si>
  <si>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</si>
  <si>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</si>
  <si>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</si>
  <si>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</si>
  <si>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</si>
  <si>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</si>
  <si>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</si>
  <si>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</si>
  <si>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</si>
  <si>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</si>
  <si>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</si>
  <si>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</si>
  <si>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</si>
  <si>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</si>
  <si>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</si>
  <si>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</si>
  <si>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</si>
  <si>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</si>
  <si>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</si>
  <si>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</si>
  <si>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</si>
  <si>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</si>
  <si>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</si>
  <si>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</si>
  <si>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</si>
  <si>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</si>
  <si>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</si>
  <si>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</si>
  <si>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</si>
  <si>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</si>
  <si>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</si>
  <si>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</si>
  <si>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</si>
  <si>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</si>
  <si>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</si>
  <si>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</si>
  <si>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</si>
  <si>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</si>
  <si>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</si>
  <si>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</si>
  <si>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</si>
  <si>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</si>
  <si>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</si>
  <si>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</si>
  <si>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</si>
  <si>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</si>
  <si>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</si>
  <si>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</si>
  <si>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</si>
  <si>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</si>
  <si>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</si>
  <si>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</si>
  <si>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</si>
  <si>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</si>
  <si>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</si>
  <si>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</si>
  <si>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</si>
  <si>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</si>
  <si>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</si>
  <si>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</si>
  <si>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</si>
  <si>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</si>
  <si>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</si>
  <si>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</si>
  <si>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</si>
  <si>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</si>
  <si>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</si>
  <si>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</si>
  <si>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</si>
  <si>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</si>
  <si>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</si>
  <si>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</si>
  <si>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</si>
  <si>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</si>
  <si>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</si>
  <si>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</si>
  <si>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</si>
  <si>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</si>
  <si>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</si>
  <si>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</si>
  <si>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</si>
  <si>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</si>
  <si>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</si>
  <si>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</si>
  <si>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</si>
  <si>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</si>
  <si>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</si>
  <si>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</si>
  <si>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</si>
  <si>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</si>
  <si>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</si>
  <si>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</si>
  <si>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</si>
  <si>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</si>
  <si>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</si>
  <si>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</si>
  <si>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</si>
  <si>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</si>
  <si>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</si>
  <si>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</si>
  <si>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</si>
  <si>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</si>
  <si>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</si>
  <si>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</si>
  <si>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</si>
  <si>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</si>
  <si>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</si>
  <si>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</si>
  <si>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</si>
  <si>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</si>
  <si>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</si>
  <si>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</si>
  <si>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</si>
  <si>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</si>
  <si>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</si>
  <si>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</si>
  <si>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</si>
  <si>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</si>
  <si>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</si>
  <si>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</si>
  <si>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</si>
  <si>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</si>
  <si>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</si>
  <si>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</si>
  <si>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</si>
  <si>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</si>
  <si>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</si>
  <si>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</si>
  <si>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</si>
  <si>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</si>
  <si>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</si>
  <si>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</si>
  <si>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</si>
  <si>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</si>
  <si>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</si>
  <si>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</si>
  <si>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</si>
  <si>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</si>
  <si>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</si>
  <si>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</si>
  <si>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</si>
  <si>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</si>
  <si>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</si>
  <si>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</si>
  <si>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</si>
  <si>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</si>
  <si>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</si>
  <si>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</si>
  <si>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</si>
  <si>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</si>
  <si>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</si>
  <si>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</si>
  <si>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</si>
  <si>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</si>
  <si>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</si>
  <si>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</si>
  <si>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</si>
  <si>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</si>
  <si>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</si>
  <si>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</si>
  <si>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</si>
  <si>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</si>
  <si>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</si>
  <si>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</si>
  <si>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</si>
  <si>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</si>
  <si>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</si>
  <si>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</si>
  <si>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</si>
  <si>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</si>
  <si>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</si>
  <si>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</si>
  <si>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</si>
  <si>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</si>
  <si>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</si>
  <si>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</si>
  <si>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</si>
  <si>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</si>
  <si>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</si>
  <si>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</si>
  <si>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</si>
  <si>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</si>
  <si>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</si>
  <si>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</si>
  <si>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</si>
  <si>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</si>
  <si>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</si>
  <si>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</si>
  <si>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</si>
  <si>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</si>
  <si>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</si>
  <si>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</si>
  <si>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</si>
  <si>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</si>
  <si>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</si>
  <si>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</si>
  <si>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</si>
  <si>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</si>
  <si>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</si>
  <si>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</si>
  <si>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</si>
  <si>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</si>
  <si>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</si>
  <si>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</si>
  <si>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</si>
  <si>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</si>
  <si>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</si>
  <si>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</si>
  <si>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</si>
  <si>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</si>
  <si>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</si>
  <si>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</si>
  <si>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</si>
  <si>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</si>
  <si>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</si>
  <si>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</si>
  <si>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</si>
  <si>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</si>
  <si>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</si>
  <si>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</si>
  <si>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</si>
  <si>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</si>
  <si>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</si>
  <si>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</si>
  <si>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</si>
  <si>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</si>
  <si>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</si>
  <si>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</si>
  <si>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</si>
  <si>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</si>
  <si>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</si>
  <si>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</si>
  <si>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</si>
  <si>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</si>
  <si>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</si>
  <si>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</si>
  <si>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</si>
  <si>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</si>
  <si>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</si>
  <si>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</si>
  <si>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</si>
  <si>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</si>
  <si>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</si>
  <si>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</si>
  <si>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</si>
  <si>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</si>
  <si>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</si>
  <si>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</si>
  <si>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</si>
  <si>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</si>
  <si>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</si>
  <si>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</si>
  <si>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</si>
  <si>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</si>
  <si>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</si>
  <si>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</si>
  <si>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</si>
  <si>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</si>
  <si>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</si>
  <si>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</si>
  <si>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</si>
  <si>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</si>
  <si>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</si>
  <si>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</si>
  <si>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</si>
  <si>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</si>
  <si>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</si>
  <si>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</si>
  <si>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</si>
  <si>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</si>
  <si>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</si>
  <si>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</si>
  <si>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</si>
  <si>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</si>
  <si>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</si>
  <si>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</si>
  <si>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</si>
  <si>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</si>
  <si>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</si>
  <si>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</si>
  <si>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</si>
  <si>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</si>
  <si>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</si>
  <si>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</si>
  <si>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</si>
  <si>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</si>
  <si>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</si>
  <si>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</si>
  <si>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</si>
  <si>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</si>
  <si>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</si>
  <si>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</si>
  <si>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</si>
  <si>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</si>
  <si>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</si>
  <si>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</si>
  <si>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</si>
  <si>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</si>
  <si>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</si>
  <si>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</si>
  <si>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</si>
  <si>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</si>
  <si>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</si>
  <si>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</si>
  <si>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</si>
  <si>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</si>
  <si>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</si>
  <si>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</si>
  <si>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</si>
  <si>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</si>
  <si>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</si>
  <si>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</si>
  <si>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</si>
  <si>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</si>
  <si>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</si>
  <si>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</si>
  <si>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</si>
  <si>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</si>
  <si>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</si>
  <si>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</si>
  <si>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</si>
  <si>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</si>
  <si>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</si>
  <si>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</si>
  <si>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</si>
  <si>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</si>
  <si>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</si>
  <si>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</si>
  <si>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</si>
  <si>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</si>
  <si>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</si>
  <si>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</si>
  <si>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</si>
  <si>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</si>
  <si>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</si>
  <si>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</si>
  <si>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</si>
  <si>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</si>
  <si>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</si>
  <si>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</si>
  <si>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</si>
  <si>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</si>
  <si>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</si>
  <si>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</si>
  <si>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</si>
  <si>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</si>
  <si>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</si>
  <si>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</si>
  <si>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</si>
  <si>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</si>
  <si>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</si>
  <si>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</si>
  <si>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</si>
  <si>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</si>
  <si>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</si>
  <si>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</si>
  <si>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</si>
  <si>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</si>
  <si>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</si>
  <si>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</si>
  <si>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</si>
  <si>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</si>
  <si>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</si>
  <si>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</si>
  <si>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</si>
  <si>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</si>
  <si>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</si>
  <si>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</si>
  <si>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</si>
  <si>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</si>
  <si>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</si>
  <si>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</si>
  <si>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</si>
  <si>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</si>
  <si>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</si>
  <si>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</si>
  <si>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</si>
  <si>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</si>
  <si>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</si>
  <si>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</si>
  <si>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</si>
  <si>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</si>
  <si>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</si>
  <si>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</si>
  <si>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</si>
  <si>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</si>
  <si>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</si>
  <si>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</si>
  <si>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</si>
  <si>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</si>
  <si>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</si>
  <si>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</si>
  <si>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</si>
  <si>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</si>
  <si>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</si>
  <si>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</si>
  <si>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</si>
  <si>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</si>
  <si>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</si>
  <si>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</si>
  <si>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</si>
  <si>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</si>
  <si>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</si>
  <si>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</si>
  <si>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</si>
  <si>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</si>
  <si>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</si>
  <si>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</si>
  <si>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</si>
  <si>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</si>
  <si>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</si>
  <si>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</si>
  <si>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</si>
  <si>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</si>
  <si>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</si>
  <si>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</si>
  <si>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</si>
  <si>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</si>
  <si>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</si>
  <si>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</si>
  <si>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</si>
  <si>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</si>
  <si>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</si>
  <si>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</si>
  <si>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</si>
  <si>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</si>
  <si>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</si>
  <si>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</si>
  <si>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</si>
  <si>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</si>
  <si>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</si>
  <si>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</si>
  <si>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</si>
  <si>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</si>
  <si>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</si>
  <si>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</si>
  <si>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</si>
  <si>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</si>
  <si>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</si>
  <si>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</si>
  <si>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</si>
  <si>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</si>
  <si>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</si>
  <si>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</si>
  <si>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</si>
  <si>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</si>
  <si>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</si>
  <si>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</si>
  <si>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</si>
  <si>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</si>
  <si>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</si>
  <si>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</si>
  <si>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</si>
  <si>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</si>
  <si>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</si>
  <si>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</si>
  <si>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</si>
  <si>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</si>
  <si>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</si>
  <si>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</si>
  <si>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</si>
  <si>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</si>
  <si>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</si>
  <si>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</si>
  <si>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</si>
  <si>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</si>
  <si>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</si>
  <si>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</si>
  <si>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</si>
  <si>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</si>
  <si>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</si>
  <si>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</si>
  <si>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</si>
  <si>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</si>
  <si>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</si>
  <si>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</si>
  <si>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</si>
  <si>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</si>
  <si>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</si>
  <si>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</si>
  <si>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</si>
  <si>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</si>
  <si>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</si>
  <si>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</si>
  <si>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</si>
  <si>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</si>
  <si>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</si>
  <si>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</si>
  <si>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</si>
  <si>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</si>
  <si>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</si>
  <si>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</si>
  <si>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</si>
  <si>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</si>
  <si>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</si>
  <si>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</si>
  <si>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</si>
  <si>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</si>
  <si>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</si>
  <si>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</si>
  <si>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</si>
  <si>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</si>
  <si>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</si>
  <si>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</si>
  <si>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</si>
  <si>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</si>
  <si>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</si>
  <si>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</si>
  <si>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</si>
  <si>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</si>
  <si>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</si>
  <si>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</si>
  <si>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</si>
  <si>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</si>
  <si>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</si>
  <si>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</si>
  <si>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</si>
  <si>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</si>
  <si>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</si>
  <si>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</si>
  <si>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</si>
  <si>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</si>
  <si>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</si>
  <si>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</si>
  <si>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</si>
  <si>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</si>
  <si>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</si>
  <si>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</si>
  <si>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</si>
  <si>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</si>
  <si>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</si>
  <si>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</si>
  <si>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</si>
  <si>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</si>
  <si>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</si>
  <si>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</si>
  <si>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</si>
  <si>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</si>
  <si>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</si>
  <si>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</si>
  <si>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</si>
  <si>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</si>
  <si>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</si>
  <si>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</si>
  <si>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</si>
  <si>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</si>
  <si>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</si>
  <si>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</si>
  <si>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</si>
  <si>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</si>
  <si>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</si>
  <si>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</si>
  <si>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</si>
  <si>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</si>
  <si>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</si>
  <si>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</si>
  <si>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</si>
  <si>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</si>
  <si>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</si>
  <si>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</si>
  <si>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</si>
  <si>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</si>
  <si>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</si>
  <si>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</si>
  <si>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</si>
  <si>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</si>
  <si>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</si>
  <si>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</si>
  <si>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</si>
  <si>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</si>
  <si>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</si>
  <si>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</si>
  <si>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</si>
  <si>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</si>
  <si>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</si>
  <si>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</si>
  <si>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</si>
  <si>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</si>
  <si>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</si>
  <si>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</si>
  <si>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</si>
  <si>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</si>
  <si>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</si>
  <si>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</si>
  <si>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</si>
  <si>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</si>
  <si>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</si>
  <si>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</si>
  <si>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</si>
  <si>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</si>
  <si>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</si>
  <si>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</si>
  <si>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</si>
  <si>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</si>
  <si>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</si>
  <si>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</si>
  <si>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</si>
  <si>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</si>
  <si>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</si>
  <si>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</si>
  <si>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</si>
  <si>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</si>
  <si>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</si>
  <si>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</si>
  <si>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</si>
  <si>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</si>
  <si>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</si>
  <si>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</si>
  <si>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</si>
  <si>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</si>
  <si>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</si>
  <si>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</si>
  <si>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</si>
  <si>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</si>
  <si>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</si>
  <si>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</si>
  <si>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</si>
  <si>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</si>
  <si>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</si>
  <si>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</si>
  <si>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</si>
  <si>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</si>
  <si>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</si>
  <si>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</si>
  <si>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</si>
  <si>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</si>
  <si>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</si>
  <si>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</si>
  <si>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</si>
  <si>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</si>
  <si>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</si>
  <si>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</si>
  <si>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</si>
  <si>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</si>
  <si>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</si>
  <si>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</si>
  <si>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</si>
  <si>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</si>
  <si>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</si>
  <si>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</si>
  <si>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</si>
  <si>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</si>
  <si>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</si>
  <si>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</si>
  <si>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</si>
  <si>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</si>
  <si>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</si>
  <si>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</si>
  <si>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</si>
  <si>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</si>
  <si>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</si>
  <si>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</si>
  <si>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</si>
  <si>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</si>
  <si>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</si>
  <si>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</si>
  <si>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</si>
  <si>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</si>
  <si>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</si>
  <si>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</si>
  <si>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</si>
  <si>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</si>
  <si>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</si>
  <si>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</si>
  <si>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</si>
  <si>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</si>
  <si>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</si>
  <si>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</si>
  <si>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</si>
  <si>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</si>
  <si>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</si>
  <si>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</si>
  <si>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</si>
  <si>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</si>
  <si>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</si>
  <si>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</si>
  <si>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</si>
  <si>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</si>
  <si>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</si>
  <si>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</si>
  <si>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</si>
  <si>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</si>
  <si>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</si>
  <si>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</si>
  <si>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</si>
  <si>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</si>
  <si>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</si>
  <si>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</si>
  <si>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</si>
  <si>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</si>
  <si>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</si>
  <si>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</si>
  <si>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</si>
  <si>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</si>
  <si>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</si>
  <si>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</si>
  <si>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</si>
  <si>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</si>
  <si>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</si>
  <si>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</si>
  <si>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</si>
  <si>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</si>
  <si>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</si>
  <si>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</si>
  <si>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</si>
  <si>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</si>
  <si>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</si>
  <si>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</si>
  <si>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</si>
  <si>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</si>
  <si>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</si>
  <si>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</si>
  <si>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</si>
  <si>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</si>
  <si>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</si>
  <si>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</si>
  <si>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</si>
  <si>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</si>
  <si>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</si>
  <si>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</si>
  <si>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</si>
  <si>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</si>
  <si>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</si>
  <si>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</si>
  <si>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</si>
  <si>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</si>
  <si>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</si>
  <si>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</si>
  <si>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</si>
  <si>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</si>
  <si>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</si>
  <si>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</si>
  <si>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</si>
  <si>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</si>
  <si>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</si>
  <si>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</si>
  <si>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</si>
  <si>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</si>
  <si>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</si>
  <si>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</si>
  <si>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</si>
  <si>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</si>
  <si>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</si>
  <si>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</si>
  <si>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</si>
  <si>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</si>
  <si>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</si>
  <si>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</si>
  <si>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</si>
  <si>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</si>
  <si>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</si>
  <si>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</si>
  <si>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</si>
  <si>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</si>
  <si>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</si>
  <si>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</si>
  <si>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</si>
  <si>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</si>
  <si>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</si>
  <si>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</si>
  <si>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</si>
  <si>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</si>
  <si>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</si>
  <si>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</si>
  <si>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</si>
  <si>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</si>
  <si>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</si>
  <si>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</si>
  <si>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</si>
  <si>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</si>
  <si>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</si>
  <si>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</si>
  <si>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</si>
  <si>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</si>
  <si>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</si>
  <si>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</si>
  <si>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</si>
  <si>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</si>
  <si>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</si>
  <si>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</si>
  <si>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</si>
  <si>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</si>
  <si>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</si>
  <si>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</si>
  <si>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</si>
  <si>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</si>
  <si>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</si>
  <si>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</si>
  <si>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</si>
  <si>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</si>
  <si>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</si>
  <si>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</si>
  <si>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</si>
  <si>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</si>
  <si>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</si>
  <si>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</si>
  <si>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</si>
  <si>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</si>
  <si>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</si>
  <si>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</si>
  <si>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</si>
  <si>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</si>
  <si>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</si>
  <si>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</si>
  <si>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</si>
  <si>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</si>
  <si>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</si>
  <si>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</si>
  <si>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</si>
  <si>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</si>
  <si>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</si>
  <si>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</si>
  <si>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</si>
  <si>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</si>
  <si>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</si>
  <si>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</si>
  <si>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</si>
  <si>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</si>
  <si>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</si>
  <si>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</si>
  <si>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</si>
  <si>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</si>
  <si>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</si>
  <si>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</si>
  <si>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</si>
  <si>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</si>
  <si>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</si>
  <si>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</si>
  <si>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</si>
  <si>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</si>
  <si>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</si>
  <si>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</si>
  <si>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</si>
  <si>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</si>
  <si>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</si>
  <si>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</si>
  <si>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</si>
  <si>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</si>
  <si>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</si>
  <si>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</si>
  <si>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</si>
  <si>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</si>
  <si>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</si>
  <si>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</si>
  <si>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</si>
  <si>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</si>
  <si>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</si>
  <si>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</si>
  <si>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</si>
  <si>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</si>
  <si>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</si>
  <si>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</si>
  <si>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</si>
  <si>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</si>
  <si>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</si>
  <si>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</si>
  <si>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</si>
  <si>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</si>
  <si>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</si>
  <si>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</si>
  <si>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</si>
  <si>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</si>
  <si>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</si>
  <si>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</si>
  <si>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</si>
  <si>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</si>
  <si>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</si>
  <si>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</si>
  <si>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</si>
  <si>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</si>
  <si>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</si>
  <si>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</si>
  <si>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</si>
  <si>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</si>
  <si>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</si>
  <si>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</si>
  <si>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</si>
  <si>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</si>
  <si>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</si>
  <si>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</si>
  <si>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</si>
  <si>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</si>
  <si>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</si>
  <si>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</si>
  <si>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</si>
  <si>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</si>
  <si>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</si>
  <si>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</si>
  <si>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</si>
  <si>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</si>
  <si>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</si>
  <si>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</si>
  <si>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</si>
  <si>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</si>
  <si>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</si>
  <si>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</si>
  <si>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</si>
  <si>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</si>
  <si>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</si>
  <si>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</si>
  <si>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</si>
  <si>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</si>
  <si>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</si>
  <si>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</si>
  <si>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</si>
  <si>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</si>
  <si>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</si>
  <si>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</si>
  <si>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</si>
  <si>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</si>
  <si>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</si>
  <si>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</si>
  <si>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</si>
  <si>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</si>
  <si>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</si>
  <si>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</si>
  <si>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</si>
  <si>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</si>
  <si>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</si>
  <si>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</si>
  <si>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</si>
  <si>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</si>
  <si>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</si>
  <si>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</si>
  <si>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</si>
  <si>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</si>
  <si>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</si>
  <si>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</si>
  <si>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</si>
  <si>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</si>
  <si>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</si>
  <si>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</si>
  <si>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</si>
  <si>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</si>
  <si>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</si>
  <si>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</si>
  <si>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</si>
  <si>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</si>
  <si>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</si>
  <si>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</si>
  <si>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</si>
  <si>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</si>
  <si>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</si>
  <si>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</si>
  <si>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</si>
  <si>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</si>
  <si>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</si>
  <si>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</si>
  <si>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</si>
  <si>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</si>
  <si>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</si>
  <si>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</si>
  <si>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</si>
  <si>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</si>
  <si>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</si>
  <si>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</si>
  <si>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</si>
  <si>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</si>
  <si>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</si>
  <si>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</si>
  <si>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</si>
  <si>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</si>
  <si>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</si>
  <si>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</si>
  <si>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</si>
  <si>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</si>
  <si>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</si>
  <si>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</si>
  <si>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</si>
  <si>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</si>
  <si>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</si>
  <si>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</si>
  <si>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</si>
  <si>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</si>
  <si>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</si>
  <si>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</si>
  <si>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</si>
  <si>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</si>
  <si>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</si>
  <si>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</si>
  <si>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</si>
  <si>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</si>
  <si>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</si>
  <si>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</si>
  <si>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</si>
  <si>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</si>
  <si>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</si>
  <si>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</si>
  <si>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</si>
  <si>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</si>
  <si>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</si>
  <si>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</si>
  <si>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</si>
  <si>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</si>
  <si>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</si>
  <si>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</si>
  <si>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</si>
  <si>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</si>
  <si>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</si>
  <si>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</si>
  <si>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</si>
  <si>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</si>
  <si>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</si>
  <si>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</si>
  <si>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</si>
  <si>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</si>
  <si>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</si>
  <si>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</si>
  <si>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</si>
  <si>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</si>
  <si>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</si>
  <si>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</si>
  <si>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</si>
  <si>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</si>
  <si>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</si>
  <si>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</si>
  <si>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</si>
  <si>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</si>
  <si>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</si>
  <si>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</si>
  <si>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</si>
  <si>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</si>
  <si>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</si>
  <si>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</si>
  <si>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</si>
  <si>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</si>
  <si>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</si>
  <si>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</si>
  <si>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</si>
  <si>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</si>
  <si>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</si>
  <si>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</si>
  <si>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</si>
  <si>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</si>
  <si>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</si>
  <si>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</si>
  <si>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</si>
  <si>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</si>
  <si>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</si>
  <si>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</si>
  <si>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</si>
  <si>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</si>
  <si>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</si>
  <si>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</si>
  <si>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</si>
  <si>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</si>
  <si>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</si>
  <si>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</si>
  <si>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</si>
  <si>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</si>
  <si>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</si>
  <si>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</si>
  <si>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</si>
  <si>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</si>
  <si>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</si>
  <si>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</si>
  <si>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</si>
  <si>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</si>
  <si>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</si>
  <si>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</si>
  <si>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</si>
  <si>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</si>
  <si>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</si>
  <si>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</si>
  <si>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</si>
  <si>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</si>
  <si>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</si>
  <si>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</si>
  <si>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</si>
  <si>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</si>
  <si>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</si>
  <si>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</si>
  <si>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</si>
  <si>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</si>
  <si>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</si>
  <si>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</si>
  <si>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</si>
  <si>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</si>
  <si>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</si>
  <si>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</si>
  <si>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</si>
  <si>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</si>
  <si>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</si>
  <si>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</si>
  <si>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</si>
  <si>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</si>
  <si>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</si>
  <si>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</si>
  <si>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</si>
  <si>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</si>
  <si>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</si>
  <si>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</si>
  <si>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</si>
  <si>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</si>
  <si>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</si>
  <si>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</si>
  <si>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</si>
  <si>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</si>
  <si>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</si>
  <si>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</si>
  <si>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</si>
  <si>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</si>
  <si>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</si>
  <si>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</si>
  <si>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</si>
  <si>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</si>
  <si>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</si>
  <si>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</si>
  <si>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</si>
  <si>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</si>
  <si>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</si>
  <si>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</si>
  <si>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</si>
  <si>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</si>
  <si>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</si>
  <si>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</si>
  <si>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</si>
  <si>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</si>
  <si>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</si>
  <si>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</si>
  <si>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</si>
  <si>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</si>
  <si>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</si>
  <si>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</si>
  <si>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</si>
  <si>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</si>
  <si>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</si>
  <si>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</si>
  <si>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</si>
  <si>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</si>
  <si>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</si>
  <si>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</si>
  <si>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</si>
  <si>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</si>
  <si>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</si>
  <si>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</si>
  <si>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</si>
  <si>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</si>
  <si>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</si>
  <si>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</si>
  <si>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</si>
  <si>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</si>
  <si>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</si>
  <si>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</si>
  <si>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</si>
  <si>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</si>
  <si>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</si>
  <si>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</si>
  <si>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</si>
  <si>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</si>
  <si>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</si>
  <si>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</si>
  <si>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</si>
  <si>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</si>
  <si>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</si>
  <si>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</si>
  <si>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</si>
  <si>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</si>
  <si>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</si>
  <si>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</si>
  <si>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</si>
  <si>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</si>
  <si>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</si>
  <si>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</si>
  <si>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</si>
  <si>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</si>
  <si>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</si>
  <si>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</si>
  <si>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</si>
  <si>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</si>
  <si>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</si>
  <si>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</si>
  <si>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</si>
  <si>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</si>
  <si>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</si>
  <si>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</si>
  <si>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</si>
  <si>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</si>
  <si>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</si>
  <si>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</si>
  <si>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</si>
  <si>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</si>
  <si>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</si>
  <si>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</si>
  <si>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</si>
  <si>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</si>
  <si>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</si>
  <si>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</si>
  <si>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</si>
  <si>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</si>
  <si>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</si>
  <si>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</si>
  <si>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</si>
  <si>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</si>
  <si>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</si>
  <si>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</si>
  <si>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</si>
  <si>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</si>
  <si>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</si>
  <si>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</si>
  <si>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</si>
  <si>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</si>
  <si>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</si>
  <si>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</si>
  <si>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</si>
  <si>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</si>
  <si>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</si>
  <si>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</si>
  <si>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</si>
  <si>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</si>
  <si>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</si>
  <si>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</si>
  <si>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</si>
  <si>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</si>
  <si>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</si>
  <si>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</si>
  <si>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</si>
  <si>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</si>
  <si>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</si>
  <si>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</si>
  <si>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</si>
  <si>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</si>
  <si>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</si>
  <si>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</si>
  <si>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</si>
  <si>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</si>
  <si>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</si>
  <si>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</si>
  <si>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</si>
  <si>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</si>
  <si>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</si>
  <si>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</si>
  <si>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</si>
  <si>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</si>
  <si>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</si>
  <si>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</si>
  <si>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</si>
  <si>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</si>
  <si>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</si>
  <si>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</si>
  <si>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</si>
  <si>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</si>
  <si>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</si>
  <si>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</si>
  <si>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</si>
  <si>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</si>
  <si>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</si>
  <si>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</si>
  <si>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</si>
  <si>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</si>
  <si>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</si>
  <si>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</si>
  <si>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PCM-20251128-00000863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</si>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</sst>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326.77509340277902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45989.723519328705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45989.723519328705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45989.723519328705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45989.723519328705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45989.723519328705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45989.723519328705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45989.723519328705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45989.723519328705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45989.723519328705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45989.723519328705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45989.723519328705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45989.723519328705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45989.723519328705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45989.723519328705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45989.723519328705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45989.723519328705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45989.723519328705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45989.723519328705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45989.723519328705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45989.723519328705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45989.723519328705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45989.723519328705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45989.723519328705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45989.723519328705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45989.723519328705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45989.723519328705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45989.723519328705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45989.723519328705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45989.723519328705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45989.723519328705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45989.723519328705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45989.723519328705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45989.723519328705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45989.723519328705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45989.723519328705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45989.723519328705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45989.723519328705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45989.723519328705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5" activePane="bottomLeft" state="frozen"/>
      <selection pane="bottomLeft" activeCell="A6" sqref="A6:X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164.723681597221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5.3361003472236916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1.0827091435203329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45989.723519328705</v>
      </c>
      <c r="H6" s="100"/>
      <c r="I6" s="18" t="str">
        <f>IFERROR(VLOOKUP(D6,DB!A:F,6,0),"")</f>
        <v/>
      </c>
      <c r="J6" s="18" t="str">
        <f>IFERROR(VLOOKUP(D6,DB!A:G,7,0),"")</f>
        <v/>
      </c>
      <c r="K6" s="19" t="s">
        <v>39113</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45989.723519328705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45989.723519328705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45989.723519560182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45989.723519560182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45989.723519560182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45989.723519560182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45989.723519560182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45989.723519560182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45989.723519560182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45989.723519560182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45989.723519560182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45989.723519560182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45989.723519560182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45989.723519560182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45989.723519560182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45989.723519560182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45989.723519560182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45989.723519560182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45989.723519560182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45989.723519560182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45989.723519560182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45989.723519560182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45989.723519560182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45989.723519560182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45989.723519560182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45989.723519560182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45989.723519560182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45989.723519560182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45989.723519560182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45989.723519560182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45989.723519560182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45989.723519560182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45989.723519560182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45989.723519560182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45989.723519560182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45989.723519560182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45989.723519560182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45989.723519560182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45989.723519560182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45989.723519560182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45989.723519560182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45989.723519560182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45989.723519560182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45989.723519560182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45989.723519560182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45989.723519560182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45989.723519560182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45989.723519560182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45989.723519560182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45989.723519560182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45989.723519560182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45989.723519560182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45989.723519560182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45989.723519560182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45989.723519560182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45989.723519560182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45989.723519560182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45989.723519560182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45989.723519560182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45989.723519560182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45989.723519560182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45989.723519560182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45989.723519560182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45989.723519560182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45989.723519560182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45989.723519560182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45989.723519560182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45989.723519560182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45989.723519560182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45989.723519560182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45989.723519560182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45989.723519560182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45989.723519560182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45989.723519560182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45989.723519560182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45989.723519560182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45989.723519560182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45989.723519560182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45989.723519560182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45989.723519560182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45989.723519560182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45989.723519560182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45989.723519560182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45989.723519560182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45989.723519560182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45989.723519560182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45989.723519560182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45989.723519560182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45989.723519560182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45989.723519560182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45989.723519560182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45989.723519560182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45989.723519560182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45989.723519560182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45989.723519560182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45989.723519560182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45989.723519560182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45989.723519560182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45989.723519560182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45989.723519560182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45989.723519560182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45989.723519560182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45989.723519560182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45989.723519560182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45989.723519560182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45989.723519560182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45989.723519560182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45989.723519560182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45989.723519560182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45989.723519560182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45989.723519560182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45989.723519560182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45989.723519560182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45989.723519560182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45989.723519560182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45989.723519560182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45989.723519560182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45989.723519560182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45989.723519560182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45989.723519560182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45989.723519560182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45989.723519560182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45989.723519560182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45989.723519560182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45989.723519560182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45989.723519560182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45989.723519560182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45989.723519560182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45989.723519560182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45989.723519560182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45989.723519560182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45989.723519560182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45989.723519560182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45989.723519560182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45989.723519560182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45989.723519560182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45989.723519560182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45989.723519560182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45989.723519560182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45989.723519560182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45989.723519560182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45989.723519560182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45989.723519560182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45989.723519560182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45989.723519560182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45989.723519560182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45989.723519560182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45989.723519560182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45989.723519560182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45989.723519560182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45989.723519560182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45989.723519560182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45989.723519560182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45989.723519560182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45989.723519560182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45989.723519560182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45989.723519560182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45989.723519560182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45989.723519560182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45989.723519560182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45989.723519560182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45989.723519560182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45989.723519560182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45989.723519560182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45989.723519560182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45989.723519560182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45989.723519560182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45989.723519560182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45989.723519560182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45989.723519560182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45989.723519560182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45989.723519560182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45989.723519560182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45989.723519560182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45989.723519560182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45989.723519560182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45989.723519560182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45989.723519560182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45989.723519560182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45989.723519560182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45989.723519560182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45989.723519560182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45989.723519560182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45989.723519560182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45989.723519560182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45989.723519560182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45989.723519560182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45989.723519560182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45989.723519560182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45989.723519560182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45989.723519560182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45989.723519560182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45989.723519560182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45989.723519560182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45989.723519560182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45989.723519560182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45989.723519560182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45989.723519560182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45989.723519560182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45989.723519560182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45989.723519560182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45989.723519560182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45989.723519560182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45989.723519560182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45989.723519560182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45989.723519560182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45989.723519560182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45989.723519560182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45989.723519560182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45989.723519560182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45989.723519560182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45989.723519560182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45989.723519560182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45989.723519560182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45989.723519560182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45989.723519560182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45989.723519560182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45989.723519560182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45989.723519560182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45989.723519560182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45989.723519560182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45989.723519560182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45989.723519560182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45989.723519560182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45989.723519560182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45989.723519560182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45989.723519560182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45989.723519560182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45989.723519560182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45989.723519560182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45989.723519560182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45989.723519560182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45989.723519560182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45989.723519560182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45989.723519560182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45989.723519560182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45989.723519560182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45989.723519560182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45989.723519560182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45989.723519560182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45989.723519560182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45989.723519560182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45989.723519560182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45989.723519560182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45989.723519560182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45989.723519560182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45989.723519560182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45989.723519560182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45989.723519560182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45989.723519560182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45989.723519560182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45989.723519560182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45989.723519560182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45989.723519560182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45989.723519560182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45989.723519560182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45989.723519560182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45989.723519560182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45989.723519560182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45989.723519560182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45989.723519560182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45989.723519560182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45989.723519560182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45989.723519560182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45989.723519560182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45989.723519560182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45989.723519560182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45989.723519560182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45989.723519560182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45989.723519560182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45989.723519560182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45989.723519560182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45989.723519560182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45989.723519560182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45989.723519560182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45989.723519560182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45989.723519560182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45989.723519560182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45989.723519560182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45989.723519560182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45989.723519560182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45989.723519560182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45989.723519560182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45989.723519560182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45989.723519560182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45989.723519560182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45989.723519560182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45989.723519560182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45989.723519560182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45989.723519560182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45989.723519560182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45989.723519560182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45989.723519560182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45989.723519560182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45989.723519560182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45989.723519560182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45989.723519560182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45989.723519560182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45989.723519560182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45989.723519560182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45989.723519560182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45989.723519560182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45989.723519560182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45989.723519560182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45989.723519560182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45989.723519560182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45989.723519560182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45989.723519560182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45989.723519560182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45989.723519560182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45989.723519560182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45989.723519560182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45989.723519560182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45989.723519560182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45989.723519560182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45989.723519560182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45989.723519560182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45989.723519560182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45989.723519560182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45989.723519560182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45989.723519560182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45989.723519560182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45989.723519560182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45989.723519560182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45989.723519560182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45989.723519560182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45989.723519560182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45989.723519560182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45989.723519560182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45989.723519560182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45989.723519560182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45989.723519560182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45989.723519560182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45989.723519560182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45989.723519560182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45989.723519560182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45989.723519560182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45989.723519560182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45989.723519560182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45989.723519560182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45989.723519560182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45989.723519560182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45989.723519560182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45989.723519560182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45989.723519560182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45989.723519560182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45989.723519560182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45989.723519560182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45989.723519560182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45989.723519560182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45989.723519560182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45989.723519560182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45989.723519560182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45989.723519560182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45989.723519560182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45989.723519560182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45989.723519560182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45989.723519560182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45989.723519560182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45989.723519560182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45989.723519560182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45989.723519560182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45989.723519560182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45989.723519560182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45989.723519560182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45989.723519560182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45989.723519560182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45989.723519560182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45989.723519560182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45989.723519560182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45989.723519560182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45989.723519560182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45989.723519560182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45989.723519560182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45989.723519560182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45989.723519560182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45989.723519560182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45989.723519560182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45989.723519560182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45989.723519560182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45989.723519560182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45989.723519560182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45989.723519560182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45989.723519560182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45989.723519560182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45989.723519560182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45989.723519560182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45989.723519560182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45989.723519560182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45989.723519560182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45989.723519560182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45989.723519560182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45989.723519560182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45989.723519560182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45989.723519560182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45989.723519560182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45989.723519560182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45989.723519560182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45989.723519560182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45989.723519560182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45989.723519560182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45989.723519560182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45989.723519560182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45989.723519560182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45989.723519560182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45989.723519560182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45989.723519560182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45989.723519560182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45989.723519560182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45989.723519560182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45989.723519560182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45989.723519560182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45989.723519560182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45989.723519560182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45989.723519560182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45989.723519560182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45989.723519560182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45989.723519560182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45989.723519560182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45989.723519560182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45989.723519560182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45989.723519560182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45989.723519560182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45989.723519560182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45989.723519560182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45989.723519560182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45989.723519560182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45989.723519560182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45989.723519560182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45989.723519560182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45989.723519560182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45989.723519560182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45989.723519560182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45989.723519560182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45989.723519560182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45989.723519560182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45989.723519560182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45989.723519560182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45989.723519560182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45989.723519560182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45989.723519560182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45989.723519560182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45989.723519560182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45989.723519560182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45989.723519560182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45989.723519560182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45989.723519560182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45989.723519560182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45989.723519560182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45989.723519560182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45989.723519560182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45989.723519560182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45989.723519560182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45989.723519560182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45989.723519560182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45989.723519560182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45989.723519560182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45989.723519560182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45989.723519560182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45989.723519560182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45989.723519560182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45989.723519560182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45989.723519560182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45989.723519560182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45989.723519560182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45989.723519560182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45989.723519560182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45989.723519560182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45989.723519560182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45989.723519560182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45989.723519560182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45989.723519560182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45989.723519560182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45989.723519560182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45989.723519560182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45989.723519560182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45989.723519560182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45989.723519560182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45989.723519560182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45989.723519560182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45989.723519560182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45989.723519560182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45989.723519560182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45989.723519560182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45989.723519560182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45989.723519560182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45989.723519560182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45989.723519560182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45989.723519560182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45989.723519560182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45989.723519560182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45989.723519560182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45989.723519560182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45989.723519560182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45989.723519560182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45989.723519560182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45989.723519560182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45989.723519560182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45989.723519560182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45989.723519560182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45989.723519560182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45989.723519560182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45989.723519560182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45989.723519560182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45989.723519560182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45989.723519560182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45989.723519560182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45989.723519560182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45989.723519560182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45989.723519560182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45989.723519560182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45989.723519560182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45989.723519560182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45989.723519560182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45989.723519560182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45989.723519560182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45989.723519560182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45989.723519560182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45989.723519560182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45989.723519560182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45989.723519560182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45989.723519560182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45989.723519560182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45989.723519560182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45989.723519560182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45989.723519560182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45989.723519560182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45989.723519560182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45989.723519560182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45989.723519560182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45989.723519560182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45989.723519560182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45989.723519560182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45989.723519560182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45989.723519560182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45989.723519560182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45989.723519560182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45989.723519560182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45989.723519560182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45989.723519560182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45989.723519560182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45989.723519560182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45989.723519560182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45989.723519560182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45989.723519560182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45989.723519560182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45989.723519560182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45989.723519560182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45989.723519560182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45989.723519560182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45989.723519560182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45989.723519560182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45989.723519560182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45989.723519560182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45989.723519560182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45989.723519560182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45989.723519560182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45989.723519560182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45989.723519560182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45989.723519560182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45989.723519560182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45989.723519560182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45989.723519560182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45989.723519560182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45989.723519560182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45989.723519560182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45989.723519560182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45989.723519560182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45989.723519560182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45989.723519560182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45989.723519560182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45989.723519560182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45989.723519560182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45989.723519560182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45989.723519560182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45989.723519560182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45989.723519560182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45989.723519560182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45989.723519560182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45989.723519560182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45989.723519560182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45989.723519560182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45989.723519560182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45989.723519560182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45989.723519560182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45989.723519560182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45989.723519560182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45989.723519560182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45989.723519560182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45989.723519560182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45989.723519560182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45989.723519560182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45989.723519560182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45989.723519560182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45989.723519560182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45989.723519560182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45989.723519560182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45989.723519560182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45989.723519560182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45989.723519560182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45989.723519560182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45989.723519560182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45989.723519560182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45989.723519560182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45989.723519560182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45989.723519560182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45989.723519560182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45989.723519560182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45989.723519560182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45989.723519560182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45989.723519560182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45989.723519560182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45989.723519560182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45989.723519560182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45989.723519560182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45989.723519560182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45989.723519560182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45989.723519560182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45989.723519560182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45989.723519560182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45989.723519560182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45989.723519560182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45989.723519560182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45989.723519560182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45989.723519560182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45989.723519560182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45989.723519560182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45989.723519560182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45989.723519560182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45989.723519560182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45989.723519560182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45989.723519560182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45989.723519560182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45989.723519560182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45989.723519560182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45989.723519560182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45989.723519560182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45989.723519560182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45989.723519560182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45989.723519560182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45989.723519560182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45989.723519560182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45989.723519560182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45989.723519560182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45989.723519560182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45989.723519560182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45989.723519560182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45989.723519560182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45989.723519560182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45989.723519560182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45989.723519560182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45989.723519560182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45989.723519560182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45989.723519560182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45989.723519560182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45989.723519560182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45989.723519560182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45989.723519560182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45989.723519560182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45989.723519560182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45989.723519560182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45989.723519560182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45989.723519560182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45989.723519560182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45989.723519560182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45989.723519560182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45989.723519560182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45989.723519560182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45989.723519560182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45989.723519560182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45989.723519560182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45989.723519560182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45989.723519560182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45989.723519560182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45989.723519560182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45989.723519560182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45989.723519560182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45989.723519560182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45989.723519560182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45989.723519560182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45989.723519560182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45989.723519560182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45989.723519560182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45989.723519560182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45989.723519560182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45989.723519560182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45989.723519560182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45989.723519560182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45989.723519560182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45989.723519560182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45989.723519560182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45989.723519560182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45989.723519560182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45989.723519560182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45989.723519560182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45989.723519560182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45989.723519560182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45989.723519560182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45989.723519560182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45989.723519560182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45989.723519560182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45989.723519560182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45989.723519560182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45989.723519560182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45989.723519560182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45989.723519560182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45989.723519560182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45989.723519560182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45989.723519560182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45989.723519560182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45989.723519560182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45989.723519560182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45989.723519560182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45989.723519560182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45989.723519560182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45989.723519560182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45989.723519560182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45989.723519560182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45989.723519560182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45989.723519560182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45989.723519560182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45989.723519560182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45989.723519560182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45989.723519560182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45989.723519560182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45989.723519560182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45989.723519560182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45989.723519560182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45989.723519560182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45989.723519560182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45989.723519560182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45989.723519560182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45989.723519560182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45989.723519560182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45989.723519560182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45989.723519560182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45989.723519560182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45989.723519560182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45989.723519560182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45989.723519560182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45989.723519560182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45989.723519560182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45989.723519560182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45989.723519560182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45989.723519560182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45989.723519560182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45989.723519560182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45989.723519560182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45989.723519560182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45989.723519560182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45989.723519560182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45989.723519560182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45989.723519560182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45989.723519560182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45989.723519560182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45989.723519560182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45989.723519560182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45989.723519560182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45989.723519560182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45989.723519560182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45989.723519560182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45989.723519560182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45989.723519560182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45989.723519560182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45989.723519560182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45989.723519560182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45989.723519560182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45989.723519560182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45989.723519560182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45989.723519560182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45989.723519560182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45989.723519560182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45989.723519560182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45989.723519560182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45989.723519560182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45989.723519560182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45989.723519560182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45989.723519560182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45989.723519560182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45989.723519560182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45989.723519560182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45989.723519560182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45989.723519560182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45989.723519560182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45989.723519560182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45989.723519560182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45989.723519560182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45989.723519560182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45989.723519560182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45989.723519560182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45989.723519560182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45989.723519560182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45989.723519560182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45989.723519560182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45989.723519560182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45989.723519560182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45989.723519560182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45989.723519560182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45989.723519560182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45989.723519560182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45989.723519560182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45989.723519560182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45989.723519560182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45989.723519560182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45989.723519560182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45989.723519560182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45989.723519560182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45989.723519560182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45989.723519560182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45989.723519560182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45989.723519560182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45989.723519560182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45989.723519560182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45989.723519560182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45989.723519560182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45989.723519560182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45989.723519560182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45989.723519560182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45989.723519560182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45989.723519560182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45989.723519560182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45989.723519560182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45989.723519560182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45989.723519560182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45989.723519560182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45989.723519560182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45989.723519560182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45989.723519560182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45989.723519560182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45989.723519560182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45989.723519560182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45989.723519560182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45989.723519560182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45989.723519560182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45989.723519560182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45989.723519560182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45989.723519560182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45989.723519560182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45989.723519560182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45989.723519560182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45989.723519560182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45989.723519560182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45989.723519560182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45989.723519560182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45989.723519560182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45989.723519560182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45989.723519560182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45989.723519560182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45989.723519560182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45989.723519560182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45989.723519560182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45989.723519560182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45989.723519560182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45989.723519560182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45989.723519560182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45989.723519560182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45989.723519560182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45989.723519560182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45989.723519560182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45989.723519560182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45989.723519560182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45989.723519560182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45989.723519560182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45989.723519560182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45989.723519560182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45989.723519560182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45989.723519560182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45989.723519560182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45989.723519560182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45989.723519560182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45989.723519560182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45989.723519560182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45989.723519560182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45989.723519560182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45989.723519560182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45989.723519560182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45989.723519560182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45989.723519560182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45989.723519560182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45989.723519560182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45989.723519560182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45989.723519560182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45989.723519560182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45989.723519560182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45989.723519560182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45989.723519560182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45989.723519560182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45989.723519560182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45989.723519560182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45989.723519560182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45989.723519560182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45989.723519560182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45989.723519560182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45989.723519560182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45989.723519560182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45989.723519560182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45989.723519560182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45989.723519560182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45989.723519560182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45989.723519560182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45989.723519560182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45989.723519560182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45989.723519560182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45989.723519560182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45989.723519560182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45989.723519560182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45989.723519560182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45989.723519560182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45989.723519560182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45989.723519560182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45989.723519560182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45989.723519560182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45989.723519560182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45989.723519560182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45989.723519560182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45989.723519560182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45989.723519560182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45989.723519560182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45989.723519560182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45989.723519560182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45989.723519560182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45989.723519560182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45989.723519560182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45989.723519560182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45989.723519560182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45989.723519560182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45989.723519560182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45989.723519560182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45989.723519560182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45989.723519560182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45989.723519560182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45989.723519560182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45989.723519560182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45989.723519560182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45989.723519560182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45989.723519560182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45989.723519560182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45989.723519560182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45989.723519560182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45989.723519560182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45989.723519560182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45989.723519560182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45989.723519560182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45989.723519560182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45989.723519560182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45989.723519560182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45989.723519560182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45989.723519560182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45989.723519560182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45989.723519560182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45989.723519560182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45989.723519560182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45989.723519560182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45989.723519560182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45989.723519560182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45989.723519560182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45989.723519560182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45989.723519560182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45989.723519560182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45989.723519560182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45989.723519560182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45989.723519560182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45989.723519560182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45989.723519560182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45989.723519560182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45989.723519560182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45989.723519560182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45989.723519560182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45989.723519560182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45989.723519560182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45989.723519560182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45989.723519560182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45989.723519560182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45989.723519560182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45989.723519560182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45989.723519560182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45989.723519560182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45989.723519560182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45989.723519560182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45989.723519560182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45989.723519560182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45989.723519560182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45989.723519560182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45989.723519560182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45989.723519560182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45989.723519560182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45989.723519560182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45989.723519560182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45989.723519560182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45989.723519560182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45989.723519560182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45989.723519560182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45989.723519560182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45989.723519560182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45989.723519560182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45989.723519560182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45989.723519560182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45989.723519560182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45989.723519560182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45989.723519560182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45989.723519560182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45989.723519560182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45989.723519560182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45989.723519560182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45989.723519560182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45989.723519560182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45989.723519560182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45989.723519560182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45989.723519560182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45989.723519560182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45989.723519560182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45989.723519560182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45989.723519560182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45989.723519560182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45989.723519560182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45989.723519560182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45989.723519560182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45989.723519560182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45989.723519560182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45989.723519560182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45989.723519560182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45989.723519560182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45989.723519560182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45989.723519560182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45989.723519560182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45989.723519560182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45989.723519560182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45989.723519560182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286.24280173610896</v>
      </c>
      <c r="H2" s="92">
        <v>45703.474768518521</v>
      </c>
      <c r="I2" s="92" t="str">
        <f>IFERROR(VLOOKUP(D2,DB!A:F,6,0),"")</f>
        <v>SCECO</v>
      </c>
      <c r="J2" s="92" t="str">
        <f>IFERROR(VLOOKUP(D2,DB!A:G,7,0),"")</f>
        <v>Dead</v>
      </c>
      <c r="K2" s="94" t="s">
        <v>39115</v>
      </c>
      <c r="L2" s="88" t="str">
        <f>IFERROR(VLOOKUP(D2,DB!A:I,9,0),"")</f>
        <v>Latis</v>
      </c>
    </row>
    <row r="3" spans="1:16" ht="15" customHeight="1">
      <c r="A3" s="110" t="s">
        <v>39116</v>
      </c>
      <c r="B3" s="88" t="str">
        <f>IFERROR(VLOOKUP(D3,DB!A:K,11,0),"")</f>
        <v>R4</v>
      </c>
      <c r="C3" s="90">
        <v>2</v>
      </c>
      <c r="D3" s="88" t="s">
        <v>36001</v>
      </c>
      <c r="E3" s="91" t="s">
        <v>39021</v>
      </c>
      <c r="F3" s="92">
        <v>45989.70108796296</v>
      </c>
      <c r="G3" s="93">
        <f t="shared" ref="G3:G65" ca="1" si="0">IFERROR(NOW()-F3,"")</f>
        <v>2.2431365745433141E-2</v>
      </c>
      <c r="H3" s="92">
        <v>45989.719317129631</v>
      </c>
      <c r="I3" s="110" t="str">
        <f>IFERROR(VLOOKUP(D3,DB!A:F,6,0),"")</f>
        <v>SCECO</v>
      </c>
      <c r="J3" s="110" t="str">
        <f>IFERROR(VLOOKUP(D3,DB!A:G,7,0),"")</f>
        <v>Dead</v>
      </c>
      <c r="K3" s="94" t="s">
        <v>39117</v>
      </c>
      <c r="L3" s="88" t="str">
        <f>IFERROR(VLOOKUP(D3,DB!A:I,9,0),"")</f>
        <v>Latis</v>
      </c>
    </row>
    <row r="4" spans="1:16" ht="15" customHeight="1">
      <c r="A4" s="110"/>
      <c r="B4" s="88" t="str">
        <f>IFERROR(VLOOKUP(D4,DB!A:K,11,0),"")</f>
        <v/>
      </c>
      <c r="C4" s="90"/>
      <c r="D4" s="88"/>
      <c r="E4" s="91"/>
      <c r="F4" s="92"/>
      <c r="G4" s="93">
        <f t="shared" ca="1" si="0"/>
        <v>45989.723519328705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45989.723519328705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45989.723519328705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45989.723519328705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45989.723519328705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45989.723519328705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45989.723519328705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45989.723519328705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45989.723519328705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45989.723519328705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45989.723519328705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45989.723519328705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45989.723519328705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45989.723519328705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45989.723519328705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45989.723519328705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45989.723519328705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45989.723519328705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45989.723519328705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45989.723519328705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45989.723519328705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45989.723519328705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45989.723519328705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45989.723519328705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45989.723519328705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45989.723519328705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45989.723519328705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45989.723519328705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45989.723519328705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45989.723519328705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45989.723519328705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45989.723519328705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45989.723519328705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45989.723519328705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45989.723519328705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45989.723519328705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45989.723519328705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45989.723519328705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45989.723519328705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45989.723519328705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45989.723519328705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45989.723519328705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45989.723519328705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45989.723519328705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45989.723519328705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45989.723519328705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45989.723519328705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45989.723519328705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45989.723519328705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45989.723519328705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45989.723519328705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45989.723519328705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45989.723519328705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45989.723519328705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45989.723519328705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45989.723519328705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45989.723519328705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45989.723519328705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45989.723519328705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45989.723519328705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45989.723519328705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45989.723519328705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45989.723519328705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45989.723519328705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45989.723519328705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45989.723519328705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45989.723519328705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45989.723519328705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45989.723519328705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45989.723519328705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45989.723519328705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45989.723519328705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45989.723519328705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45989.723519328705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45989.723519328705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45989.723519328705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45989.723519328705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45989.723519328705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45989.723519328705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45989.723519328705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45989.723519328705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45989.723519328705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45989.723519328705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45989.723519328705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45989.723519328705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45989.723519328705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45989.723519328705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45989.723519328705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45989.723519328705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45989.723519328705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45989.723519328705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45989.723519328705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45989.723519328705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45989.723519328705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45989.723519328705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45989.723519328705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45989.723519328705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45989.723519328705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45989.723519328705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45989.723519328705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45989.723519328705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45989.723519328705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45989.723519328705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45989.723519328705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45989.723519328705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45989.723519328705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45989.723519328705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45989.723519328705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45989.723519328705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45989.723519328705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45989.723519328705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45989.723519328705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45989.723519328705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45989.723519328705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45989.723519328705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45989.723519328705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45989.723519328705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45989.723519328705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45989.723519328705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45989.723519328705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45989.723519328705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45989.723519328705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45989.723519328705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45989.723519328705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45989.723519328705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45989.723519328705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45989.723519328705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45989.723519328705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45989.723519328705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45989.723519328705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45989.723519328705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45989.723519328705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45989.723519328705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45989.723519328705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45989.723519328705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45989.723519328705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45989.723519328705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45989.723519328705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45989.723519328705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45989.723519328705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45989.723519328705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45989.723519328705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45989.723519328705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45989.723519328705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45989.723519328705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45989.723519328705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45989.723519328705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45989.723519328705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45989.723519328705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45989.723519328705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45989.723519328705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45989.723519328705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45989.723519328705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45989.723519328705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45989.723519328705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45989.723519328705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45989.723519328705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45989.723519328705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45989.723519328705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45989.723519328705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45989.723519328705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45989.723519328705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45989.723519328705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45989.723519328705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45989.723519328705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45989.723519328705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45989.723519328705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45989.723519328705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45989.723519328705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45989.723519328705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45989.723519328705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45989.723519328705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45989.723519328705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45989.723519328705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45989.723519328705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45989.723519328705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45989.723519328705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45989.723519328705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45989.723519328705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45989.723519328705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45989.723519328705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45989.723519328705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45989.723519328705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45989.723519328705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45989.723519328705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45989.723519328705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45989.723519328705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45989.723519328705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45989.723519328705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45989.723519328705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45989.723519328705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45989.723519328705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45989.723519328705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45989.723519328705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45989.723519328705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45989.723519328705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45989.723519328705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45989.723519328705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45989.723519328705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45989.723519328705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45989.723519328705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45989.723519328705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45989.723519328705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45989.723519328705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45989.723519328705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45989.723519328705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45989.723519328705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45989.723519328705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45989.723519328705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45989.723519328705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45989.723519328705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45989.723519328705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45989.723519328705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45989.723519328705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45989.723519328705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45989.723519328705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45989.723519328705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45989.723519328705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45989.723519328705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45989.723519328705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45989.723519328705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45989.723519328705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45989.723519328705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45989.723519328705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45989.723519328705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45989.723519328705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45989.723519328705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45989.723519328705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45989.723519328705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45989.723519328705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45989.723519328705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45989.723519328705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45989.723519328705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45989.723519328705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45989.723519328705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45989.723519328705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45989.723519328705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45989.723519328705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45989.723519328705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45989.723519328705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45989.723519328705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45989.723519328705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45989.723519328705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45989.723519328705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45989.723519328705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45989.723519328705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45989.723519328705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45989.723519328705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45989.723519328705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45989.723519328705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45989.723519328705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45989.723519328705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45989.723519328705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45989.723519328705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45989.723519328705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45989.723519328705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45989.723519328705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45989.723519328705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45989.723519328705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45989.723519328705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45989.723519328705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45989.723519328705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45989.723519328705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45989.723519328705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45989.723519328705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45989.723519328705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45989.723519328705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45989.723519328705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45989.723519328705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45989.723519328705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45989.723519328705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45989.723519328705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45989.723519328705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45989.723519328705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45989.723519328705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45989.723519328705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45989.723519328705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45989.723519328705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45989.723519328705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45989.723519328705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45989.723519328705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45989.723519328705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45989.723519328705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45989.723519328705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45989.723519328705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45989.723519328705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45989.723519328705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45989.723519328705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45989.723519328705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45989.723519328705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45989.723519328705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45989.723519328705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45989.723519328705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45989.723519328705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45989.723519328705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45989.723519328705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45989.723519328705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45989.723519328705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45989.723519328705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45989.723519328705</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97.891459374994156</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63.534642245365831</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41.062408449070062</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8.3502207175915828</v>
      </c>
      <c r="H5" s="146">
        <v>45981.360798611109</v>
      </c>
      <c r="I5" s="106" t="str">
        <f>IFERROR(VLOOKUP(D5,DB!A:F,6,0),"")</f>
        <v>SCECO</v>
      </c>
      <c r="J5" s="106" t="str">
        <f>IFERROR(VLOOKUP(D5,DB!A:G,7,0),"")</f>
        <v>Dead</v>
      </c>
      <c r="K5" s="106" t="s">
        <v>39125</v>
      </c>
      <c r="L5" s="106" t="str">
        <f>IFERROR(VLOOKUP(D5,DB!A:I,9,0),"")</f>
        <v>Latis</v>
      </c>
    </row>
    <row r="6" spans="1:13" ht="15.75">
      <c r="A6" s="37"/>
      <c r="B6" s="37" t="str">
        <f>IFERROR(VLOOKUP(D6,DB!A:K,11,0),"")</f>
        <v/>
      </c>
      <c r="C6" s="37"/>
      <c r="D6" s="150"/>
      <c r="E6" s="37"/>
      <c r="F6" s="38"/>
      <c r="G6" s="143">
        <f t="shared" ref="G6:G14" ca="1" si="2">IFERROR(NOW()-F6,"")</f>
        <v>45989.723519328705</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45989.723519328705</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45989.723519328705</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45989.723519328705</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45989.723519328705</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45989.723519328705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45989.723519328705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45989.723519328705</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45989.723519328705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45989.723519328705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45989.723519328705</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45989.723519328705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45989.723519328705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45989.723519328705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45989.723519328705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45989.723519328705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45989.723519328705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45989.723519328705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45989.723519328705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45989.723519328705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45989.723519328705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45989.723519328705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45989.723519328705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45989.723519328705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45989.723519328705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45989.723519328705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45989.723519328705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45989.723519328705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45989.723519328705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45989.723519328705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45989.723519328705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45989.723519328705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45989.723519328705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45989.723519328705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45989.723519328705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45989.723519328705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45989.723519328705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45989.723519328705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45989.723519328705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45989.723519328705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45989.723519328705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45989.723519328705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45989.723519328705</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45989.723519328705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45989.723519328705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45989.723519328705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45989.723519328705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45989.723519328705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45989.723519328705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45989.723519328705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45989.723519328705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45989.723519328705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45989.723519328705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45989.723519328705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45989.723519328705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45989.723519328705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45989.723519328705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45989.723519328705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45989.723519328705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45989.723519328705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45989.723519328705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45989.723519328705</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2025-11-28T14:23:53Z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