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25" documentId="120_S{2AC9BD13-BADA-5192-A53E-5A8FF88502F6}" xr6:coauthVersionLast="47" xr6:coauthVersionMax="47" xr10:uidLastSave="{1CFF8A24-BE12-46E6-9821-4BDE5FE7CB4E}"/>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<sst xmlns="http://schemas.openxmlformats.org/spreadsheetml/2006/main" count="181514" uniqueCount="39135">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</sst>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4" totalsRowShown="0" headerRowDxfId="97" dataDxfId="96" headerRowBorderDxfId="94" tableBorderDxfId="95" totalsRowBorderDxfId="93">
  <autoFilter ref="A1:L1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7" dataDxfId="46" headerRowBorderDxfId="44" tableBorderDxfId="45" totalsRowBorderDxfId="43">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4"/>
  <sheetViews>
    <sheetView tabSelected="1"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338.84442210647831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15589</v>
      </c>
      <c r="E3" s="122"/>
      <c r="F3" s="121"/>
      <c r="G3" s="120">
        <f ca="1">IFERROR(NOW()-F3,"-")</f>
        <v>46001.792848032404</v>
      </c>
      <c r="H3" s="121"/>
      <c r="I3" s="123" t="str">
        <f>IFERROR(VLOOKUP(D3,DB!A:F,6,0),"")</f>
        <v>Generator-DG</v>
      </c>
      <c r="J3" s="123" t="str">
        <f>IFERROR(VLOOKUP(D3,DB!A:G,7,0),"")</f>
        <v>Vandalized</v>
      </c>
      <c r="K3" s="119"/>
      <c r="L3" s="118" t="str">
        <f>IFERROR(VLOOKUP(D3,DB!A:I,9,0),"")</f>
        <v>Latis</v>
      </c>
    </row>
    <row r="4" spans="1:15" ht="15" customHeight="1">
      <c r="A4" s="124"/>
      <c r="B4" s="123" t="str">
        <f>IFERROR(VLOOKUP(D4,DB!A:K,11,0),"")</f>
        <v/>
      </c>
      <c r="C4" s="123"/>
      <c r="D4" s="56"/>
      <c r="E4" s="122"/>
      <c r="F4" s="121"/>
      <c r="G4" s="120">
        <f ca="1">IFERROR(NOW()-F4,"-")</f>
        <v>46001.792848032404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46001.792848032404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46001.792848032404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46001.792848032404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46001.792848032404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46001.792848032404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46001.792848032404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46001.792848032404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46001.792848032404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46001.792848032404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46001.792848032404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46001.792848032404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46001.792848032404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46001.792848032404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46001.792848032404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46001.792848032404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46001.792848032404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46001.792848032404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46001.792848032404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46001.792848032404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46001.792848032404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46001.792848032404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46001.792848032404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46001.792848032404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46001.792848032404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46001.792848032404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46001.792848032404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46001.792848032404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46001.792848032404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46001.792848032404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46001.792848032404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46001.792848032404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46001.792848032404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46001.792848032404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46001.792848032404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46001.792848032404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46001.792848032404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46001.792848032404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46001.792848032404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46001.792848032404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46001.792848032404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46001.792848032404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46001.792848032404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46001.792848032404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46001.792848032404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46001.792848032404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46001.792848032404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46001.792848032404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46001.792848032404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46001.792848032404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46001.792848032404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46001.792848032404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46001.792848032404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46001.792848032404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46001.792848032404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46001.792848032404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46001.792848032404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46001.792848032404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46001.792848032404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46001.792848032404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46001.792848032404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46001.792848032404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46001.792848032404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46001.792848032404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46001.792848032404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46001.792848032404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46001.792848032404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46001.792848032404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46001.792848032404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46001.792848032404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46001.792848032404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46001.792848032404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46001.792848032404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46001.792848032404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46001.792848032404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46001.792848032404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46001.792848032404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46001.792848032404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46001.792848032404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46001.792848032404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46001.792848032404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46001.792848032404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46001.792848032404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46001.792848032404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46001.792848032404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46001.792848032404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46001.792848032404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46001.792848032404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46001.792848032404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46001.792848032404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46001.792848032404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46001.792848032404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46001.792848032404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46001.792848032404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46001.792848032404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46001.792848032404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46001.792848032404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46001.792848032404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46001.792848032404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46001.792848032404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46001.792848032404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46001.792848032404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46001.792848032404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46001.792848032404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46001.792848032404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46001.792848032404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46001.792848032404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46001.792848032404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46001.792848032404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46001.792848032404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46001.792848032404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46001.792848032404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46001.792848032404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46001.792848032404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46001.792848032404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46001.792848032404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46001.792848032404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46001.792848032404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46001.792848032404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46001.792848032404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46001.792848032404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46001.792848032404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46001.792848032404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46001.792848032404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46001.792848032404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46001.792848032404</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46001.792848032404</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46001.792848032404</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46001.792848032404</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46001.792848032404</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46001.792848032404</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46001.792848032404</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46001.792848032404</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46001.792848032404</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46001.792848032404</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46001.792848032404</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46001.792848032404</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46001.792848032404</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46001.792848032404</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46001.792848032404</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46001.792848032404</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46001.792848032404</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46001.792848032404</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46001.792848032404</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46001.792848032404</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46001.792848032404</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46001.792848032404</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46001.792848032404</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46001.792848032404</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46001.792848032404</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46001.792848032404</v>
      </c>
      <c r="H154" s="121"/>
      <c r="I154" s="123" t="str">
        <f>IFERROR(VLOOKUP(D154,DB!A:F,6,0),"")</f>
        <v/>
      </c>
      <c r="J154" s="123" t="str">
        <f>IFERROR(VLOOKUP(D154,DB!A:G,7,0),"")</f>
        <v/>
      </c>
      <c r="K154" s="119"/>
      <c r="L154" s="118" t="str">
        <f>IFERROR(VLOOKUP(D154,DB!A:I,9,0),"")</f>
        <v/>
      </c>
    </row>
  </sheetData>
  <customSheetViews>
    <customSheetView guid="{F6042A99-DD27-4453-835D-0834D95730CC}" filter="1" showAutoFilter="1">
      <pageMargins left="0" right="0" top="0" bottom="0" header="0" footer="0"/>
      <autoFilter ref="B1:M1" xr:uid="{092E0161-BBF1-4E72-8288-AF59CF4091F4}"/>
    </customSheetView>
  </customSheetViews>
  <dataValidations count="2">
    <dataValidation allowBlank="1" showInputMessage="1" showErrorMessage="1" sqref="E1" xr:uid="{5DBA255D-CDD9-49FB-AD3C-AF70AB4EE696}"/>
    <dataValidation type="list" allowBlank="1" showInputMessage="1" showErrorMessage="1" sqref="E2:E1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39109</v>
      </c>
      <c r="B2" s="58" t="s">
        <v>27</v>
      </c>
      <c r="C2" s="58">
        <v>1</v>
      </c>
      <c r="D2" s="58" t="s">
        <v>19608</v>
      </c>
      <c r="E2" s="81" t="s">
        <v>39110</v>
      </c>
      <c r="F2" s="71">
        <v>45322.056979166664</v>
      </c>
      <c r="G2" s="72" t="s">
        <v>39111</v>
      </c>
      <c r="H2" s="83">
        <v>45322.050729166665</v>
      </c>
      <c r="I2" s="58" t="s">
        <v>88</v>
      </c>
      <c r="J2" s="58" t="s">
        <v>65</v>
      </c>
      <c r="K2" s="82" t="s">
        <v>39112</v>
      </c>
      <c r="L2" s="58" t="s">
        <v>8215</v>
      </c>
    </row>
    <row r="3" spans="1:12" ht="31.5" customHeight="1">
      <c r="A3" s="58" t="s">
        <v>39113</v>
      </c>
      <c r="B3" s="58" t="str">
        <f>IFERROR(VLOOKUP(D3,DB!A:K,11,0),"")</f>
        <v>R2</v>
      </c>
      <c r="C3" s="58">
        <v>1</v>
      </c>
      <c r="D3" s="58" t="s">
        <v>25669</v>
      </c>
      <c r="E3" s="81" t="s">
        <v>39106</v>
      </c>
      <c r="F3" s="71">
        <v>45824.999837962961</v>
      </c>
      <c r="G3" s="72">
        <f t="shared" ref="G3" ca="1" si="0">IFERROR(NOW()-F3,"-")</f>
        <v>176.79301006944297</v>
      </c>
      <c r="H3" s="71">
        <v>45824.993587962963</v>
      </c>
      <c r="I3" s="58" t="str">
        <f>IFERROR(VLOOKUP(D3,DB!A:F,6,0),"")</f>
        <v>Generator-SG</v>
      </c>
      <c r="J3" s="58" t="str">
        <f>IFERROR(VLOOKUP(D3,DB!A:G,7,0),"")</f>
        <v>Good</v>
      </c>
      <c r="K3" s="82" t="s">
        <v>39114</v>
      </c>
      <c r="L3" s="58" t="str">
        <f>IFERROR(VLOOKUP(D3,DB!A:I,9,0),"")</f>
        <v>Latis</v>
      </c>
    </row>
    <row r="4" spans="1:12" ht="31.5" customHeight="1">
      <c r="A4" s="96" t="s">
        <v>39115</v>
      </c>
      <c r="B4" s="18" t="str">
        <f>IFERROR(VLOOKUP(D4,DB!A:K,11,0),"")</f>
        <v>R2</v>
      </c>
      <c r="C4" s="18">
        <v>1</v>
      </c>
      <c r="D4" s="18" t="s">
        <v>17800</v>
      </c>
      <c r="E4" s="81" t="s">
        <v>39106</v>
      </c>
      <c r="F4" s="97">
        <v>45984.387418981481</v>
      </c>
      <c r="G4" s="98">
        <f ca="1">IFERROR(NOW()-F4,"-")</f>
        <v>17.405429050922976</v>
      </c>
      <c r="H4" s="97">
        <v>45984.381168981483</v>
      </c>
      <c r="I4" s="18" t="str">
        <f>IFERROR(VLOOKUP(D4,DB!A:F,6,0),"")</f>
        <v>SCECO</v>
      </c>
      <c r="J4" s="18" t="str">
        <f>IFERROR(VLOOKUP(D4,DB!A:G,7,0),"")</f>
        <v>Vandalized</v>
      </c>
      <c r="K4" s="19" t="s">
        <v>39116</v>
      </c>
      <c r="L4" s="18" t="str">
        <f>IFERROR(VLOOKUP(D4,DB!A:I,9,0),"")</f>
        <v>Latis</v>
      </c>
    </row>
    <row r="5" spans="1:12" s="149" customFormat="1" ht="28.5" customHeight="1">
      <c r="A5" s="150" t="s">
        <v>39117</v>
      </c>
      <c r="B5" s="58" t="str">
        <f>IFERROR(VLOOKUP(D5,DB!A:K,11,0),"")</f>
        <v>R2</v>
      </c>
      <c r="C5" s="58">
        <v>1</v>
      </c>
      <c r="D5" s="58" t="s">
        <v>22828</v>
      </c>
      <c r="E5" s="81" t="s">
        <v>39118</v>
      </c>
      <c r="F5" s="71">
        <v>45997.355381944442</v>
      </c>
      <c r="G5" s="72">
        <f ca="1">IFERROR(NOW()-F5,"-")</f>
        <v>4.4374660879620933</v>
      </c>
      <c r="H5" s="71">
        <v>45997.339432870373</v>
      </c>
      <c r="I5" s="58" t="str">
        <f>IFERROR(VLOOKUP(D5,DB!A:F,6,0),"")</f>
        <v>SCECO</v>
      </c>
      <c r="J5" s="58" t="str">
        <f>IFERROR(VLOOKUP(D5,DB!A:G,7,0),"")</f>
        <v>Dead</v>
      </c>
      <c r="K5" s="82" t="s">
        <v>39119</v>
      </c>
      <c r="L5" s="58" t="str">
        <f>IFERROR(VLOOKUP(D5,DB!A:I,9,0),"")</f>
        <v>Latis</v>
      </c>
    </row>
    <row r="6" spans="1:12" ht="31.5" customHeight="1">
      <c r="A6" s="96"/>
      <c r="B6" s="18" t="str">
        <f>IFERROR(VLOOKUP(D6,DB!A:K,11,0),"")</f>
        <v/>
      </c>
      <c r="C6" s="18"/>
      <c r="D6" s="18"/>
      <c r="E6" s="81"/>
      <c r="F6" s="97"/>
      <c r="G6" s="98">
        <f ca="1">IFERROR(NOW()-F6,"-")</f>
        <v>46001.792848032404</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46001.792848032404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46001.792848032404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46001.792848032404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46001.792848032404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46001.792848032404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46001.792848032404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46001.792848032404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46001.792848032404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46001.792848032404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46001.792848032404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46001.792848032404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46001.792848032404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46001.792848032404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46001.792848032404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46001.792848032404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46001.792848032404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46001.792848032404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46001.792848032404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46001.792848032404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46001.792848032404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46001.792848032404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46001.792848032404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46001.792848032404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46001.792848032404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46001.792848032404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46001.792848032404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46001.792848032404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46001.792848032404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46001.792848032404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46001.792848032404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46001.792848032404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46001.792848032404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46001.792848032404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46001.792848032404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46001.792848032404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46001.792848032404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46001.792848032404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46001.792848032404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46001.792848032404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46001.792848032404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46001.792848032404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46001.792848032404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46001.792848032404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46001.792848032404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46001.792848032404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46001.792848032404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46001.792848032404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46001.792848032404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46001.792848032404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46001.792848032404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46001.792848032404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46001.792848032404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46001.792848032404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46001.792848032404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46001.792848032404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46001.792848032404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46001.792848032404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46001.792848032404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46001.792848032404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46001.792848032404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46001.792848032404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46001.792848032404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46001.792848032404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46001.792848032404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46001.792848032404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46001.792848032404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46001.792848032404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46001.792848032404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46001.792848032404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46001.792848032404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46001.792848032404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46001.792848032404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46001.792848032404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46001.792848032404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46001.792848032404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46001.792848032404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46001.792848032404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46001.792848032404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46001.792848032404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46001.792848032404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46001.792848032404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46001.792848032404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46001.792848032404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46001.792848032404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46001.792848032404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46001.792848032404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46001.792848032404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46001.792848032404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46001.792848032404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46001.792848032404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46001.792848032404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46001.792848032404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46001.792848032404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46001.792848032404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46001.792848032404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46001.792848032404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46001.792848032404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46001.792848032404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46001.792848032404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46001.792848032404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46001.792848032404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46001.792848032404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46001.792848032404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46001.792848032404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46001.792848032404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46001.792848032404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46001.792848032404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46001.792848032404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46001.792848032404</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46001.792848032404</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46001.792848032404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46001.792848032404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46001.792848032404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46001.792848032404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46001.792848032404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46001.792848032404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46001.792848032404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46001.792848032404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46001.792848032404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46001.792848032404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46001.792848032404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46001.792848032404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46001.792848032404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46001.792848032404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46001.792848032404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46001.792848032404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46001.792848032404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46001.792848032404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46001.792848032404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46001.792848032404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46001.792848032404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46001.792848032404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46001.792848032404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46001.792848032404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46001.792848032404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46001.792848032404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46001.792848032404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46001.792848032404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46001.792848032404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46001.792848032404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46001.792848032404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46001.792848032404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46001.792848032404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46001.792848032404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46001.792848032404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46001.792848032404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46001.792848032404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46001.792848032404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46001.792848032404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46001.792848032404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46001.792848032404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46001.792848032404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46001.792848032404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46001.792848032404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46001.792848032404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46001.792848032404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46001.792848032404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46001.792848032404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46001.792848032404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46001.792848032404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46001.792848032404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46001.792848032404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46001.792848032404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46001.792848032404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46001.792848032404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46001.792848032404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46001.792848032404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46001.792848032404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46001.792848032404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46001.792848032404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46001.792848032404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46001.792848032404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46001.792848032404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46001.792848032404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46001.792848032404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46001.792848032404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46001.792848032404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46001.792848032404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46001.792848032404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46001.792848032404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46001.792848032404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46001.792848032404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46001.792848032404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46001.792848032404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46001.792848032404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46001.792848032404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46001.792848032404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46001.792848032404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46001.792848032404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46001.792848032404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46001.792848032404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46001.792848032404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46001.792848032404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46001.792848032404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46001.792848032404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46001.792848032404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46001.792848032404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46001.792848032404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46001.792848032404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46001.792848032404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46001.792848032404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46001.792848032404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46001.792848032404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46001.792848032404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46001.792848032404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46001.792848032404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46001.792848032404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46001.792848032404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46001.792848032404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46001.792848032404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46001.792848032404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46001.792848032404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46001.792848032404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46001.792848032404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46001.792848032404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46001.792848032404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46001.792848032404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46001.792848032404</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46001.792848032404</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46001.792848032404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46001.792848032404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46001.792848032404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46001.792848032404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46001.792848032404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46001.792848032404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46001.792848032404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46001.792848032404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46001.792848032404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46001.792848032404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46001.792848032404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46001.792848032404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46001.792848032404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46001.792848032404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46001.792848032404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46001.792848032404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46001.792848032404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46001.792848032404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46001.792848032404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46001.792848032404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46001.792848032404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46001.792848032404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46001.792848032404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46001.792848032404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46001.792848032404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46001.792848032404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46001.792848032404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46001.792848032404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46001.792848032404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46001.792848032404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46001.792848032404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46001.792848032404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46001.792848032404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46001.792848032404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46001.792848032404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46001.792848032404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46001.792848032404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46001.792848032404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46001.792848032404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46001.792848032404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46001.792848032404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46001.792848032404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46001.792848032404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46001.792848032404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46001.792848032404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46001.792848032404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46001.792848032404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46001.792848032404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46001.792848032404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46001.792848032404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46001.792848032404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46001.792848032404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46001.792848032404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46001.792848032404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46001.792848032404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46001.792848032404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46001.792848032404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46001.792848032404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46001.792848032404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46001.792848032404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46001.792848032404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46001.792848032404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46001.792848032404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46001.792848032404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46001.792848032404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46001.792848032404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46001.792848032404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46001.792848032404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46001.792848032404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46001.792848032404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46001.792848032404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46001.792848032404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46001.792848032404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46001.792848032404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46001.792848032404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46001.792848032404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46001.792848032404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46001.792848032404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46001.792848032404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46001.792848032404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46001.792848032404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46001.792848032404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46001.792848032404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46001.792848032404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46001.792848032404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46001.792848032404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46001.792848032404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46001.792848032404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46001.792848032404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46001.792848032404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46001.792848032404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46001.792848032404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46001.792848032404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46001.792848032404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46001.792848032404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46001.792848032404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46001.792848032404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46001.792848032404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46001.792848032404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46001.792848032404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46001.792848032404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46001.792848032404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46001.792848032404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46001.792848032404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46001.792848032404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46001.792848032404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46001.792848032404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46001.792848032404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46001.792848032404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46001.792848032404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46001.792848032404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46001.792848032404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46001.792848032404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46001.792848032404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46001.792848032404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46001.792848032404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46001.792848032404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46001.792848032404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46001.792848032404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46001.792848032404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46001.792848032404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46001.792848032404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46001.792848032404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46001.792848032404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46001.792848032404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46001.792848032404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46001.792848032404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46001.792848032404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46001.792848032404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46001.792848032404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46001.792848032404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46001.792848032404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46001.792848032404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46001.792848032404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46001.792848032404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46001.792848032404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46001.792848032404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46001.792848032404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46001.792848032404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46001.792848032404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46001.792848032404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46001.792848032404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46001.792848032404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46001.792848032404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46001.792848032404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46001.792848032404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46001.792848032404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46001.792848032404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46001.792848032404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46001.792848032404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46001.792848032404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46001.792848032404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46001.792848032404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46001.792848032404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46001.792848032404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46001.792848032404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46001.792848032404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46001.792848032404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46001.792848032404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46001.792848032404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46001.792848032404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46001.792848032404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46001.792848032404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46001.792848032404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46001.792848032404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46001.792848032404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46001.792848032404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46001.792848032404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46001.792848032404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46001.792848032404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46001.792848032404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46001.792848032404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46001.792848032404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46001.792848032404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46001.792848032404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46001.792848032404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46001.792848032404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46001.792848032404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46001.792848032404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46001.792848032404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46001.792848032404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46001.792848032404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46001.792848032404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46001.792848032404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46001.792848032404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46001.792848032404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46001.792848032404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46001.792848032404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46001.792848032404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46001.792848032404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46001.792848032404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46001.792848032404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46001.792848032404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46001.792848032404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46001.792848032404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46001.792848032404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46001.792848032404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46001.792848032404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46001.792848032404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46001.792848032404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46001.792848032404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46001.792848032404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46001.792848032404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46001.792848032404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46001.792848032404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46001.792848032404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46001.792848032404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46001.792848032404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46001.792848032404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46001.792848032404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46001.792848032404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46001.792848032404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46001.792848032404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46001.792848032404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46001.792848032404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46001.792848032404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46001.792848032404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46001.792848032404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46001.792848032404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46001.792848032404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46001.792848032404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46001.792848032404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46001.792848032404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46001.792848032404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46001.792848032404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46001.792848032404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46001.792848032404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46001.792848032404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46001.792848032404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46001.792848032404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46001.792848032404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46001.792848032404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46001.792848032404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46001.792848032404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46001.792848032404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46001.792848032404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46001.792848032404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46001.792848032404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46001.792848032404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46001.792848032404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46001.792848032404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46001.792848032404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46001.792848032404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46001.792848032404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46001.792848032404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46001.792848032404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46001.792848032404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46001.792848032404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46001.792848032404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46001.792848032404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46001.792848032404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46001.792848032404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46001.792848032404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46001.792848032404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46001.792848032404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46001.792848032404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46001.792848032404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46001.792848032404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46001.792848032404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46001.792848032404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46001.792848032404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46001.792848032404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46001.792848032404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46001.792848032404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46001.792848032404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46001.792848032404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46001.792848032404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46001.792848032404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46001.792848032404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46001.792848032404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46001.792848032404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46001.792848032404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46001.792848032404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46001.792848032404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46001.792848032404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46001.792848032404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46001.792848032404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46001.792848032404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46001.792848032404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46001.792848032404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46001.792848032404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46001.792848032404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46001.792848032404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46001.792848032404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46001.792848032404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46001.792848032404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46001.792848032404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46001.792848032404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46001.792848032404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46001.792848032404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46001.792848032404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46001.792848032404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46001.792848032404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46001.792848032404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46001.792848032404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46001.792848032404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46001.792848032404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46001.792848032404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46001.792848032404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46001.792848032404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46001.792848032404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46001.792848032404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46001.792848032404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46001.792848032404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46001.792848032404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46001.792848032404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46001.792848032404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46001.792848032404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46001.792848032404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46001.792848032404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46001.792848032404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46001.792848032404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46001.792848032404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46001.792848032404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46001.792848032404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46001.792848032404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46001.792848032404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46001.792848032404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46001.792848032404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46001.792848032404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46001.792848032404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46001.792848032404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46001.792848032404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46001.792848032404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46001.792848032404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46001.792848032404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46001.792848032404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46001.792848032404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46001.792848032404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46001.792848032404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46001.792848032404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46001.792848032404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46001.792848032404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46001.792848032404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46001.792848032404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46001.792848032404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46001.792848032404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46001.792848032404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46001.792848032404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46001.792848032404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46001.792848032404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46001.792848032404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46001.792848032404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46001.792848032404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46001.792848032404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46001.792848032404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46001.792848032404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46001.792848032404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46001.792848032404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46001.792848032404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46001.792848032404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46001.792848032404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46001.792848032404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46001.792848032404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46001.792848032404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46001.792848032404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46001.792848032404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46001.792848032404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46001.792848032404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46001.792848032404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46001.792848032404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46001.792848032404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46001.792848032404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46001.792848032404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46001.792848032404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46001.792848032404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46001.792848032404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46001.792848032404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46001.792848032404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46001.792848032404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46001.792848032404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46001.792848032404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46001.792848032404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46001.792848032404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46001.792848032404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46001.792848032404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46001.792848032404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46001.792848032404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46001.792848032404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46001.792848032404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46001.792848032404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46001.792848032404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46001.792848032404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46001.792848032404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46001.792848032404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46001.792848032404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46001.792848032404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46001.792848032404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46001.792848032404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46001.792848032404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46001.792848032404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46001.792848032404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46001.792848032404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46001.792848032404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46001.792848032404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46001.792848032404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46001.792848032404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46001.792848032404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46001.792848032404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46001.792848032404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46001.792848032404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46001.792848032404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46001.792848032404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46001.792848032404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46001.792848032404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46001.792848032404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46001.792848032404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46001.792848032404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46001.792848032404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46001.792848032404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46001.792848032404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46001.792848032404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46001.792848032404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46001.792848032404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46001.792848032404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46001.792848032404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46001.792848032404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46001.792848032404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46001.792848032404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46001.792848032404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46001.792848032404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46001.792848032404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46001.792848032404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46001.792848032404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46001.792848032404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46001.792848032404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46001.792848032404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46001.792848032404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46001.792848032404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46001.792848032404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46001.792848032404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46001.792848032404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46001.792848032404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46001.792848032404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46001.792848032404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46001.792848032404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46001.792848032404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46001.792848032404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46001.792848032404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46001.792848032404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46001.792848032404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46001.792848032404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46001.792848032404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46001.792848032404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46001.792848032404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46001.792848032404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46001.792848032404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46001.792848032404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46001.792848032404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46001.792848032404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46001.792848032404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46001.792848032404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46001.792848032404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46001.792848032404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46001.792848032404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46001.792848032404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46001.792848032404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46001.792848032404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46001.792848032404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46001.792848032404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46001.792848032404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46001.792848032404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46001.792848032404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46001.792848032404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46001.792848032404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46001.792848032404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46001.792848032404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46001.792848032404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46001.792848032404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46001.792848032404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46001.792848032404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46001.792848032404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46001.792848032404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46001.792848032404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46001.792848032404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46001.792848032404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46001.792848032404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46001.792848032404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46001.792848032404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46001.792848032404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46001.792848032404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46001.792848032404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46001.792848032404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46001.792848032404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46001.792848032404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46001.792848032404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46001.792848032404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46001.792848032404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46001.792848032404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46001.792848032404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46001.792848032404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46001.792848032404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46001.792848032404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46001.792848032404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46001.792848032404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46001.792848032404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46001.792848032404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46001.792848032404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46001.792848032404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46001.792848032404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46001.792848032404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46001.792848032404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46001.792848032404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46001.792848032404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46001.792848032404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46001.792848032404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46001.792848032404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46001.792848032404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46001.792848032404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46001.792848032404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46001.792848032404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46001.792848032404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46001.792848032404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46001.792848032404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46001.792848032404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46001.792848032404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46001.792848032404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46001.792848032404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46001.792848032404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46001.792848032404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46001.792848032404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46001.792848032404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46001.792848032404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46001.792848032404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46001.792848032404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46001.792848032404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46001.792848032404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46001.792848032404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46001.792848032404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46001.792848032404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46001.792848032404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46001.792848032404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46001.792848032404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46001.792848032404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46001.792848032404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46001.792848032404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46001.792848032404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46001.792848032404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46001.792848032404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46001.792848032404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46001.792848032404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46001.792848032404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46001.792848032404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46001.792848032404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46001.792848032404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46001.792848032404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46001.792848032404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46001.792848032404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46001.792848032404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46001.792848032404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46001.792848032404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46001.792848032404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46001.792848032404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46001.792848032404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46001.792848032404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46001.792848032404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46001.792848032404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46001.792848032404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46001.792848032404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46001.792848032404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46001.792848032404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46001.792848032404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46001.792848032404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46001.792848032404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46001.792848032404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46001.792848032404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46001.792848032404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46001.792848032404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46001.792848032404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46001.792848032404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46001.792848032404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46001.792848032404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46001.792848032404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46001.792848032404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46001.792848032404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46001.792848032404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46001.792848032404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46001.792848032404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46001.792848032404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46001.792848032404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46001.792848032404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46001.792848032404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46001.792848032404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46001.792848032404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46001.792848032404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46001.792848032404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46001.792848032404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46001.792848032404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46001.792848032404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46001.792848032404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46001.792848032404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46001.792848032404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46001.792848032404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46001.792848032404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46001.792848032404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46001.792848032404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46001.792848032404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46001.792848032404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46001.792848032404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46001.792848032404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46001.792848032404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46001.792848032404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46001.792848032404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46001.792848032404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46001.792848032404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46001.792848032404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46001.792848032404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46001.792848032404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46001.792848032404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46001.792848032404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46001.792848032404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46001.792848032404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46001.792848032404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46001.792848032404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46001.792848032404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46001.792848032404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46001.792848032404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46001.792848032404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46001.792848032404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46001.792848032404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46001.792848032404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46001.792848032404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46001.792848032404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46001.792848032404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46001.792848032404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46001.792848032404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46001.792848032404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46001.792848032404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46001.792848032404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46001.792848032404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46001.792848032404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46001.792848032404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46001.792848032404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46001.792848032404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46001.792848032404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46001.792848032404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46001.792848032404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46001.792848032404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46001.792848032404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46001.792848032404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46001.792848032404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46001.792848032404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46001.792848032404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46001.792848032404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46001.792848032404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46001.792848032404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46001.792848032404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46001.792848032404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46001.792848032404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46001.792848032404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46001.792848032404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46001.792848032404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46001.792848032404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46001.792848032404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46001.792848032404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46001.792848032404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46001.792848032404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46001.792848032404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46001.792848032404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46001.792848032404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46001.792848032404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46001.792848032404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46001.792848032404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46001.792848032404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46001.792848032404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46001.792848032404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46001.792848032404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46001.792848032404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46001.792848032404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46001.792848032404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46001.792848032404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46001.792848032404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46001.792848032404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46001.792848032404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46001.792848032404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46001.792848032404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46001.792848032404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46001.792848032404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46001.792848032404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46001.792848032404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46001.792848032404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46001.792848032404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46001.792848032404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46001.792848032404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46001.792848032404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46001.792848032404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46001.792848032404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46001.792848032404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46001.792848032404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46001.792848032404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46001.792848032404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46001.792848032404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46001.792848032404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46001.792848032404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46001.792848032404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46001.792848032404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46001.792848032404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46001.792848032404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46001.792848032404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46001.792848032404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46001.792848032404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46001.792848032404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46001.792848032404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46001.792848032404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46001.792848032404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46001.792848032404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46001.792848032404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46001.792848032404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46001.792848032404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46001.792848032404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46001.792848032404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46001.792848032404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46001.792848032404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46001.792848032404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46001.792848032404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46001.792848032404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46001.792848032404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46001.792848032404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46001.792848032404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46001.792848032404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46001.792848032404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46001.792848032404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46001.792848032404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46001.792848032404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46001.792848032404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46001.792848032404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46001.792848032404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46001.792848032404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46001.792848032404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46001.792848032404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46001.792848032404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46001.792848032404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46001.792848032404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46001.792848032404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46001.792848032404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46001.792848032404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46001.792848032404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46001.792848032404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46001.792848032404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46001.792848032404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46001.792848032404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46001.792848032404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46001.792848032404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46001.792848032404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46001.792848032404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46001.792848032404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46001.792848032404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46001.792848032404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46001.792848032404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46001.792848032404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46001.792848032404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46001.792848032404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46001.792848032404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46001.792848032404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46001.792848032404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46001.792848032404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46001.792848032404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46001.792848032404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46001.792848032404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46001.792848032404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46001.792848032404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46001.792848032404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46001.792848032404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46001.792848032404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46001.792848032404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46001.792848032404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46001.792848032404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46001.792848032404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46001.792848032404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46001.792848032404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46001.792848032404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46001.792848032404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46001.792848032404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46001.792848032404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46001.792848032404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46001.792848032404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46001.792848032404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46001.792848032404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46001.792848032404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46001.792848032404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46001.792848032404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46001.792848032404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46001.792848032404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46001.792848032404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46001.792848032404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46001.792848032404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46001.792848032404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46001.792848032404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46001.792848032404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46001.792848032404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46001.792848032404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46001.792848032404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46001.792848032404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46001.792848032404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46001.792848032404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46001.792848032404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46001.792848032404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46001.792848032404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46001.792848032404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46001.792848032404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46001.792848032404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46001.792848032404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46001.792848032404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46001.792848032404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46001.792848032404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46001.792848032404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46001.792848032404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46001.792848032404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46001.792848032404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46001.792848032404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46001.792848032404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46001.792848032404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46001.792848032404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46001.792848032404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46001.792848032404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46001.792848032404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46001.792848032404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46001.792848032404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46001.792848032404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46001.792848032404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46001.792848032404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46001.792848032404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46001.792848032404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46001.792848032404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46001.792848032404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46001.792848032404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46001.792848032404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46001.792848032404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46001.792848032404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46001.792848032404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46001.792848032404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46001.792848032404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46001.792848032404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46001.792848032404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46001.792848032404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46001.792848032404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46001.792848032404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46001.792848032404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46001.792848032404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46001.792848032404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46001.792848032404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46001.792848032404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46001.792848032404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46001.792848032404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46001.792848032404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46001.792848032404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46001.792848032404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46001.792848032404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46001.792848032404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46001.792848032404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46001.792848032404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46001.792848032404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46001.792848032404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46001.792848032404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46001.792848032404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46001.792848032404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46001.792848032404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46001.792848032404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46001.792848032404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46001.792848032404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46001.792848032404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46001.792848032404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46001.792848032404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46001.792848032404</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298.31213043980824</v>
      </c>
      <c r="H2" s="91">
        <v>45703.474768518521</v>
      </c>
      <c r="I2" s="91" t="str">
        <f>IFERROR(VLOOKUP(D2,DB!A:F,6,0),"")</f>
        <v>SCECO</v>
      </c>
      <c r="J2" s="91" t="str">
        <f>IFERROR(VLOOKUP(D2,DB!A:G,7,0),"")</f>
        <v>Dead</v>
      </c>
      <c r="K2" s="93" t="s">
        <v>39121</v>
      </c>
      <c r="L2" s="87" t="str">
        <f>IFERROR(VLOOKUP(D2,DB!A:I,9,0),"")</f>
        <v>Latis</v>
      </c>
    </row>
    <row r="3" spans="1:16" ht="19.5" customHeight="1">
      <c r="A3" s="106" t="s">
        <v>39122</v>
      </c>
      <c r="B3" s="106" t="str">
        <f>IFERROR(VLOOKUP(D3,DB!A:K,11,0),"")</f>
        <v>R4</v>
      </c>
      <c r="C3" s="89">
        <v>2</v>
      </c>
      <c r="D3" s="87" t="s">
        <v>32943</v>
      </c>
      <c r="E3" s="90" t="s">
        <v>39106</v>
      </c>
      <c r="F3" s="91">
        <v>45998.79414351852</v>
      </c>
      <c r="G3" s="92">
        <f t="shared" ref="G3" ca="1" si="0">IFERROR(NOW()-F3,"")</f>
        <v>2.9987045138841495</v>
      </c>
      <c r="H3" s="91">
        <v>45998.664027777777</v>
      </c>
      <c r="I3" s="106" t="str">
        <f>IFERROR(VLOOKUP(D3,DB!A:F,6,0),"")</f>
        <v>SCECO</v>
      </c>
      <c r="J3" s="106" t="str">
        <f>IFERROR(VLOOKUP(D3,DB!A:G,7,0),"")</f>
        <v>Vandalized</v>
      </c>
      <c r="K3" s="93" t="s">
        <v>39123</v>
      </c>
      <c r="L3" s="87" t="str">
        <f>IFERROR(VLOOKUP(D3,DB!A:I,9,0),"")</f>
        <v>Latis</v>
      </c>
    </row>
    <row r="4" spans="1:16" ht="15" customHeight="1">
      <c r="A4" s="106"/>
      <c r="B4" s="106" t="str">
        <f>IFERROR(VLOOKUP(D4,DB!A:K,11,0),"")</f>
        <v/>
      </c>
      <c r="C4" s="89"/>
      <c r="D4" s="87"/>
      <c r="E4" s="90"/>
      <c r="F4" s="91"/>
      <c r="G4" s="92">
        <f t="shared" ref="G4:G15" ca="1" si="1">IFERROR(NOW()-F4,"")</f>
        <v>46001.792848032404</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46001.792848032404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46001.792848032404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46001.792848032404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46001.792848032404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46001.792848032404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46001.792848032404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46001.792848032404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46001.792848032404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46001.792848032404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46001.792848032404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46001.792848032404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ref="G16:G61" ca="1" si="2">IFERROR(NOW()-F16,"")</f>
        <v>46001.792848032404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46001.792848032404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46001.792848032404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46001.792848032404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46001.792848032404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46001.792848032404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46001.792848032404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46001.792848032404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46001.792848032404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46001.792848032404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46001.792848032404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46001.792848032404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46001.792848032404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46001.792848032404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46001.792848032404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46001.792848032404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46001.792848032404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46001.792848032404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46001.792848032404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46001.792848032404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46001.792848032404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46001.792848032404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46001.792848032404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46001.792848032404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46001.792848032404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46001.792848032404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46001.792848032404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46001.792848032404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46001.792848032404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46001.792848032404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46001.792848032404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46001.792848032404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46001.792848032404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46001.792848032404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46001.792848032404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46001.792848032404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46001.792848032404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46001.792848032404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46001.792848032404</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46001.792848032404</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46001.792848032404</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46001.792848032404</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46001.792848032404</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46001.792848032404</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46001.792848032404</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46001.792848032404</v>
      </c>
      <c r="H61" s="91"/>
      <c r="I61" s="106" t="str">
        <f>IFERROR(VLOOKUP(D61,DB!A:F,6,0),"")</f>
        <v/>
      </c>
      <c r="J61" s="106" t="str">
        <f>IFERROR(VLOOKUP(D61,DB!A:G,7,0),"")</f>
        <v/>
      </c>
      <c r="K61" s="93"/>
      <c r="L61" s="8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7" sqref="D7"/>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39124</v>
      </c>
    </row>
    <row r="2" spans="1:13" s="39" customFormat="1">
      <c r="A2" s="37" t="s">
        <v>39125</v>
      </c>
      <c r="B2" s="37" t="str">
        <f>IFERROR(VLOOKUP(D2,[1]DB!A:K,11,0),"")</f>
        <v>R5</v>
      </c>
      <c r="C2" s="37">
        <v>3</v>
      </c>
      <c r="D2" s="99" t="s">
        <v>36085</v>
      </c>
      <c r="E2" s="37" t="s">
        <v>39106</v>
      </c>
      <c r="F2" s="38">
        <v>45891.832060185188</v>
      </c>
      <c r="G2" s="101">
        <f ca="1">IFERROR(NOW()-F2,"")</f>
        <v>109.96078784721612</v>
      </c>
      <c r="H2" s="38">
        <v>45891.790393518517</v>
      </c>
      <c r="I2" s="37" t="str">
        <f>IFERROR(VLOOKUP(D2,[1]DB!A:F,6,0),"")</f>
        <v>Generator-SG</v>
      </c>
      <c r="J2" s="37" t="str">
        <f>IFERROR(VLOOKUP(D2,[1]DB!A:G,7,0),"")</f>
        <v>Vandalized</v>
      </c>
      <c r="K2" s="37" t="s">
        <v>39126</v>
      </c>
      <c r="L2" s="37" t="str">
        <f>IFERROR(VLOOKUP(D2,[1]DB!A:I,9,0),"")</f>
        <v>Latis</v>
      </c>
      <c r="M2" s="155"/>
    </row>
    <row r="3" spans="1:13" s="39" customFormat="1" ht="30.75">
      <c r="A3" s="37" t="s">
        <v>39127</v>
      </c>
      <c r="B3" s="37" t="str">
        <f>IFERROR(VLOOKUP(D3,[1]DB!A:K,11,0),"")</f>
        <v>R5</v>
      </c>
      <c r="C3" s="37">
        <v>1</v>
      </c>
      <c r="D3" s="37" t="s">
        <v>33407</v>
      </c>
      <c r="E3" s="37" t="s">
        <v>39110</v>
      </c>
      <c r="F3" s="38">
        <v>45926.188877314817</v>
      </c>
      <c r="G3" s="101">
        <f t="shared" ref="G3" ca="1" si="0">IFERROR(NOW()-F3,"")</f>
        <v>75.603970717587799</v>
      </c>
      <c r="H3" s="38">
        <v>45926.158159722225</v>
      </c>
      <c r="I3" s="37" t="str">
        <f>IFERROR(VLOOKUP(D3,[1]DB!A:F,6,0),"")</f>
        <v>SCECO</v>
      </c>
      <c r="J3" s="37" t="str">
        <f>IFERROR(VLOOKUP(D3,[1]DB!A:G,7,0),"")</f>
        <v>Good</v>
      </c>
      <c r="K3" s="37" t="s">
        <v>39128</v>
      </c>
      <c r="L3" s="37" t="str">
        <f>IFERROR(VLOOKUP(D3,[1]DB!A:I,9,0),"")</f>
        <v>Latis</v>
      </c>
      <c r="M3" s="37"/>
    </row>
    <row r="4" spans="1:13" s="39" customFormat="1" ht="45.75" customHeight="1">
      <c r="A4" s="102" t="s">
        <v>39129</v>
      </c>
      <c r="B4" s="102" t="str">
        <f>IFERROR(VLOOKUP(D4,[1]DB!A:K,11,0),"")</f>
        <v>R5</v>
      </c>
      <c r="C4" s="102">
        <v>1</v>
      </c>
      <c r="D4" s="102" t="s">
        <v>34832</v>
      </c>
      <c r="E4" s="102" t="s">
        <v>39110</v>
      </c>
      <c r="F4" s="103">
        <v>45948.661111111112</v>
      </c>
      <c r="G4" s="104">
        <f t="shared" ref="G4" ca="1" si="1">IFERROR(NOW()-F4,"")</f>
        <v>53.131736921292031</v>
      </c>
      <c r="H4" s="103">
        <v>45948.661111111112</v>
      </c>
      <c r="I4" s="102" t="str">
        <f>IFERROR(VLOOKUP(D4,[1]DB!A:F,6,0),"")</f>
        <v>SCECO</v>
      </c>
      <c r="J4" s="102" t="str">
        <f>IFERROR(VLOOKUP(D4,[1]DB!A:G,7,0),"")</f>
        <v>Dead</v>
      </c>
      <c r="K4" s="102" t="s">
        <v>39130</v>
      </c>
      <c r="L4" s="102" t="str">
        <f>IFERROR(VLOOKUP(D4,[1]DB!A:I,9,0),"")</f>
        <v>Latis</v>
      </c>
      <c r="M4" s="37"/>
    </row>
    <row r="5" spans="1:13" s="39" customFormat="1" ht="30.75">
      <c r="A5" s="102" t="s">
        <v>39131</v>
      </c>
      <c r="B5" s="102" t="str">
        <f>IFERROR(VLOOKUP(D5,[1]DB!A:K,11,0),"")</f>
        <v>R5</v>
      </c>
      <c r="C5" s="102">
        <v>1</v>
      </c>
      <c r="D5" s="102" t="s">
        <v>36592</v>
      </c>
      <c r="E5" s="102" t="s">
        <v>39106</v>
      </c>
      <c r="F5" s="103">
        <v>45981.373298611114</v>
      </c>
      <c r="G5" s="104">
        <f ca="1">IFERROR(NOW()-F5,"")</f>
        <v>20.419549421290867</v>
      </c>
      <c r="H5" s="130">
        <v>45981.360798611109</v>
      </c>
      <c r="I5" s="102" t="str">
        <f>IFERROR(VLOOKUP(D5,[1]DB!A:F,6,0),"")</f>
        <v>SCECO</v>
      </c>
      <c r="J5" s="102" t="str">
        <f>IFERROR(VLOOKUP(D5,[1]DB!A:G,7,0),"")</f>
        <v>Dead</v>
      </c>
      <c r="K5" s="102" t="s">
        <v>39132</v>
      </c>
      <c r="L5" s="102" t="str">
        <f>IFERROR(VLOOKUP(D5,[1]DB!A:I,9,0),"")</f>
        <v>Latis</v>
      </c>
      <c r="M5" s="37"/>
    </row>
    <row r="6" spans="1:13">
      <c r="A6" s="37" t="s">
        <v>39133</v>
      </c>
      <c r="B6" s="37" t="str">
        <f>IFERROR(VLOOKUP(D6,[1]DB!A:K,11,0),"")</f>
        <v>R5</v>
      </c>
      <c r="C6" s="37">
        <v>1</v>
      </c>
      <c r="D6" s="37" t="s">
        <v>37850</v>
      </c>
      <c r="E6" s="37" t="s">
        <v>39106</v>
      </c>
      <c r="F6" s="38">
        <v>45997.107488425929</v>
      </c>
      <c r="G6" s="129">
        <f t="shared" ref="G6" ca="1" si="2">IFERROR(NOW()-F6,"")</f>
        <v>4.6853596064756857</v>
      </c>
      <c r="H6" s="38">
        <v>45997.093599537038</v>
      </c>
      <c r="I6" s="37" t="str">
        <f>IFERROR(VLOOKUP(D6,[1]DB!A:F,6,0),"")</f>
        <v>SCECO</v>
      </c>
      <c r="J6" s="37" t="str">
        <f>IFERROR(VLOOKUP(D6,[1]DB!A:G,7,0),"")</f>
        <v>In progress</v>
      </c>
      <c r="K6" s="37" t="s">
        <v>39134</v>
      </c>
      <c r="L6" s="37" t="str">
        <f>IFERROR(VLOOKUP(D6,[1]DB!A:I,9,0),"")</f>
        <v>Latis</v>
      </c>
      <c r="M6" s="37"/>
    </row>
    <row r="7" spans="1:13">
      <c r="A7" s="37"/>
      <c r="B7" s="37" t="str">
        <f>IFERROR(VLOOKUP(D7,[1]DB!A:K,11,0),"")</f>
        <v/>
      </c>
      <c r="C7" s="37"/>
      <c r="D7" s="151"/>
      <c r="E7" s="37"/>
      <c r="F7" s="38"/>
      <c r="G7" s="129">
        <f ca="1">IFERROR(NOW()-F7,"")</f>
        <v>46001.792848032404</v>
      </c>
      <c r="H7" s="38"/>
      <c r="I7" s="37" t="str">
        <f>IFERROR(VLOOKUP(D7,[1]DB!A:F,6,0),"")</f>
        <v/>
      </c>
      <c r="J7" s="37" t="str">
        <f>IFERROR(VLOOKUP(D7,[1]DB!A:G,7,0),"")</f>
        <v/>
      </c>
      <c r="K7" s="37"/>
      <c r="L7" s="37" t="str">
        <f>IFERROR(VLOOKUP(D7,[1]DB!A:I,9,0),"")</f>
        <v/>
      </c>
      <c r="M7" s="37"/>
    </row>
    <row r="8" spans="1:13">
      <c r="A8" s="37"/>
      <c r="B8" s="37" t="str">
        <f>IFERROR(VLOOKUP(D8,[1]DB!A:K,11,0),"")</f>
        <v/>
      </c>
      <c r="C8" s="37"/>
      <c r="D8" s="37"/>
      <c r="E8" s="37"/>
      <c r="F8" s="38"/>
      <c r="G8" s="129">
        <f ca="1">IFERROR(NOW()-F8,"")</f>
        <v>46001.792848032404</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46001.792848032404</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46001.792848032404</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46001.792848032404</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46001.792848032404</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46001.792848032404</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46001.792848032404</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46001.792848032404</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46001.792848032404</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46001.792848032404</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46001.792848032404</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46001.792848032404</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46001.792848032404</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46001.792848032404</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46001.792848032404</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46001.792848032404</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46001.792848032404</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46001.792848032404</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46001.792848032404</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46001.792848032404</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46001.792848032404</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46001.792848032404</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46001.792848032404</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46001.792848032404</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46001.792848032404</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46001.792848032404</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46001.792848032404</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46001.792848032404</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46001.792848032404</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46001.792848032404</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46001.792848032404</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46001.792848032404</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46001.792848032404</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46001.792848032404</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46001.792848032404</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46001.792848032404</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46001.792848032404</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46001.792848032404</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46001.792848032404</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46001.792848032404</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46001.792848032404</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46001.792848032404</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46001.792848032404</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46001.792848032404</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46001.792848032404</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46001.792848032404</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46001.792848032404</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46001.792848032404</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46001.792848032404</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46001.792848032404</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46001.792848032404</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46001.792848032404</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46001.792848032404</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46001.792848032404</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46001.792848032404</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46001.792848032404</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46001.792848032404</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46001.792848032404</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46001.792848032404</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46001.792848032404</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46001.792848032404</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46001.792848032404</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46001.792848032404</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46001.792848032404</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46001.792848032404</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46001.792848032404</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46001.792848032404</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46001.792848032404</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46001.792848032404</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46001.792848032404</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46001.792848032404</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46001.792848032404</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46001.792848032404</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46001.792848032404</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46001.792848032404</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46001.792848032404</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46001.792848032404</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46001.792848032404</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46001.792848032404</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46001.792848032404</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46001.792848032404</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46001.792848032404</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46001.792848032404</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60" ca="1" si="0">IFERROR(NOW()-F2,"-")</f>
        <v>46001.792848032404</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46001.792848032404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46001.792848032404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46001.792848032404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46001.792848032404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46001.792848032404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46001.792848032404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46001.792848032404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46001.792848032404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46001.792848032404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46001.792848032404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46001.792848032404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46001.792848032404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46001.792848032404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46001.792848032404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46001.792848032404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46001.792848032404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46001.792848032404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46001.792848032404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46001.792848032404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46001.792848032404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46001.792848032404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46001.792848032404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46001.792848032404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46001.792848032404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46001.792848032404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46001.792848032404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46001.792848032404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46001.792848032404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46001.792848032404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46001.792848032404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46001.792848032404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46001.792848032404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46001.792848032404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46001.792848032404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46001.792848032404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46001.792848032404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46001.792848032404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46001.792848032404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46001.792848032404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46001.792848032404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46001.792848032404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46001.792848032404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46001.792848032404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46001.792848032404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46001.792848032404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46001.792848032404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46001.792848032404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46001.792848032404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46001.792848032404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46001.792848032404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46001.792848032404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46001.792848032404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46001.792848032404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46001.792848032404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46001.792848032404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46001.792848032404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46001.792848032404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46001.792848032404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46001.792848032404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46001.792848032404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46001.792848032404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46001.792848032404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46001.792848032404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46001.792848032404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46001.792848032404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46001.792848032404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46001.792848032404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46001.792848032404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46001.792848032404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46001.792848032404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46001.792848032404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46001.792848032404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46001.792848032404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46001.792848032404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46001.792848032404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46001.792848032404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46001.792848032404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46001.792848032404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46001.792848032404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46001.792848032404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46001.792848032404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46001.792848032404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46001.792848032404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46001.792848032404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46001.792848032404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46001.792848032404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46001.792848032404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46001.792848032404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46001.792848032404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46001.792848032404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46001.792848032404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46001.792848032404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46001.792848032404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46001.792848032404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46001.792848032404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46001.792848032404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46001.792848032404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46001.792848032404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46001.792848032404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46001.792848032404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46001.792848032404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46001.792848032404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46001.792848032404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46001.792848032404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46001.792848032404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46001.792848032404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46001.792848032404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46001.792848032404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46001.792848032404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46001.792848032404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46001.792848032404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46001.792848032404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46001.792848032404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46001.792848032404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46001.792848032404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46001.792848032404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46001.792848032404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46001.792848032404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46001.792848032404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46001.792848032404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46001.792848032404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46001.792848032404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46001.792848032404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46001.792848032404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46001.792848032404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46001.792848032404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46001.792848032404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46001.792848032404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46001.792848032404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46001.792848032404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46001.792848032404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46001.792848032404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46001.792848032404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46001.792848032404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46001.792848032404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46001.792848032404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46001.792848032404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46001.792848032404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46001.792848032404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46001.792848032404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46001.792848032404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46001.792848032404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46001.792848032404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46001.792848032404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46001.792848032404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46001.792848032404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46001.792848032404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46001.792848032404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46001.792848032404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46001.792848032404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46001.792848032404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46001.792848032404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46001.792848032404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46001.792848032404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46001.792848032404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46001.792848032404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46001.792848032404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46001.792848032404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46001.792848032404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46001.792848032404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46001.792848032404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46001.792848032404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46001.792848032404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46001.792848032404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46001.792848032404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46001.792848032404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46001.792848032404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46001.792848032404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46001.792848032404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46001.792848032404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46001.792848032404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46001.792848032404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46001.792848032404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46001.792848032404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46001.792848032404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46001.792848032404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46001.792848032404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46001.792848032404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46001.792848032404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46001.792848032404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46001.792848032404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46001.792848032404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46001.792848032404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46001.792848032404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46001.792848032404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46001.792848032404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46001.792848032404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46001.792848032404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46001.792848032404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46001.792848032404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46001.792848032404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46001.792848032404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46001.792848032404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46001.792848032404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46001.792848032404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46001.792848032404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46001.792848032404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46001.792848032404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46001.792848032404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46001.792848032404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46001.792848032404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46001.792848032404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46001.792848032404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46001.792848032404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46001.792848032404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46001.792848032404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46001.792848032404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46001.792848032404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46001.792848032404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46001.792848032404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46001.792848032404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46001.792848032404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46001.792848032404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46001.792848032404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46001.792848032404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46001.792848032404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46001.792848032404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46001.792848032404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46001.792848032404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46001.792848032404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46001.792848032404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46001.792848032404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46001.792848032404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46001.792848032404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46001.792848032404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46001.792848032404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46001.792848032404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46001.792848032404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46001.792848032404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46001.792848032404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46001.792848032404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46001.792848032404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46001.792848032404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46001.792848032404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46001.792848032404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46001.792848032404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46001.792848032404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46001.792848032404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46001.792848032404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46001.792848032404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46001.792848032404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46001.792848032404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46001.792848032404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46001.792848032404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46001.792848032404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46001.792848032404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46001.792848032404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46001.792848032404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46001.792848032404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46001.792848032404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46001.792848032404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46001.792848032404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46001.792848032404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46001.792848032404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46001.792848032404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46001.792848032404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46001.792848032404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46001.792848032404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46001.792848032404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46001.792848032404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46001.792848032404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46001.792848032404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46001.792848032404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46001.792848032404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46001.792848032404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46001.792848032404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46001.792848032404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46001.792848032404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46001.792848032404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46001.792848032404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46001.792848032404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46001.792848032404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46001.792848032404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46001.792848032404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46001.792848032404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46001.792848032404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46001.792848032404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46001.792848032404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46001.792848032404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46001.792848032404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46001.792848032404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46001.792848032404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46001.792848032404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46001.792848032404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46001.792848032404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46001.792848032404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46001.792848032404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46001.792848032404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46001.792848032404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46001.792848032404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46001.792848032404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46001.792848032404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46001.792848032404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46001.792848032404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46001.792848032404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46001.792848032404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46001.792848032404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46001.792848032404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46001.792848032404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46001.792848032404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46001.792848032404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46001.792848032404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46001.792848032404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46001.792848032404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46001.792848032404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46001.792848032404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46001.792848032404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46001.792848032404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46001.792848032404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46001.792848032404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46001.792848032404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46001.792848032404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46001.792848032404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46001.792848032404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46001.792848032404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46001.792848032404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46001.792848032404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46001.792848032404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46001.792848032404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46001.792848032404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46001.792848032404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46001.792848032404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46001.792848032404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46001.792848032404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46001.792848032404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46001.792848032404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46001.792848032404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46001.792848032404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46001.792848032404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46001.792848032404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46001.792848032404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46001.792848032404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46001.792848032404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46001.792848032404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46001.792848032404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46001.792848032404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46001.792848032404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46001.792848032404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46001.792848032404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46001.792848032404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46001.792848032404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46001.792848032404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46001.792848032404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46001.792848032404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46001.792848032404</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46001.792848032404</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46001.792848032404</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46001.792848032404</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46001.792848032404</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46001.792848032404</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46001.792848032404</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46001.792848032404</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46001.792848032404</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46001.792848032404</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46001.792848032404</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46001.792848032404</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46001.792848032404</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46001.792848032404</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46001.792848032404</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46001.792848032404</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2025-12-10T16:03:37Z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